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Password="A117" lockStructure="1" lockWindows="1"/>
  <bookViews>
    <workbookView xWindow="0" yWindow="0" windowWidth="20490" windowHeight="8340" tabRatio="780"/>
  </bookViews>
  <sheets>
    <sheet name="قیمتها" sheetId="21" r:id="rId1"/>
    <sheet name="غذاها" sheetId="24" r:id="rId2"/>
    <sheet name="مجلسی" sheetId="25" r:id="rId3"/>
    <sheet name="محاسبات شرکت" sheetId="22" state="hidden" r:id="rId4"/>
  </sheets>
  <definedNames>
    <definedName name="_xlnm._FilterDatabase" localSheetId="1" hidden="1">غذاها!$A$1:$C$1269</definedName>
    <definedName name="_xlnm._FilterDatabase" localSheetId="0" hidden="1">قیمتها!$U$2:$X$2</definedName>
    <definedName name="_xlnm._FilterDatabase" localSheetId="2" hidden="1">مجلسی!$A$1:$B$96</definedName>
    <definedName name="_xlnm._FilterDatabase" localSheetId="3" hidden="1">'محاسبات شرکت'!$B$1:$I$162</definedName>
    <definedName name="_xlnm.Print_Area" localSheetId="0">قیمتها!$A$1:$S$59</definedName>
  </definedNames>
  <calcPr calcId="145621"/>
</workbook>
</file>

<file path=xl/calcChain.xml><?xml version="1.0" encoding="utf-8"?>
<calcChain xmlns="http://schemas.openxmlformats.org/spreadsheetml/2006/main">
  <c r="F137" i="22" l="1"/>
  <c r="F127" i="22"/>
  <c r="F122" i="22"/>
  <c r="F120" i="22"/>
  <c r="F98" i="22"/>
  <c r="F54" i="22"/>
  <c r="G54" i="22"/>
  <c r="F53" i="22"/>
  <c r="F11" i="22"/>
  <c r="F12" i="22"/>
  <c r="F13" i="22"/>
  <c r="F14" i="22"/>
  <c r="F20" i="22"/>
  <c r="F21" i="22"/>
  <c r="F22" i="22"/>
  <c r="F23" i="22"/>
  <c r="F27" i="22"/>
  <c r="F28" i="22"/>
  <c r="F29" i="22"/>
  <c r="F32" i="22"/>
  <c r="F34" i="22"/>
  <c r="F35" i="22"/>
  <c r="F36" i="22"/>
  <c r="F38" i="22"/>
  <c r="F39" i="22"/>
  <c r="F40" i="22"/>
  <c r="F42" i="22"/>
  <c r="F43" i="22"/>
  <c r="F44" i="22"/>
  <c r="F45" i="22"/>
  <c r="F46" i="22"/>
  <c r="F51" i="22"/>
  <c r="F52" i="22"/>
  <c r="F56" i="22"/>
  <c r="F57" i="22"/>
  <c r="F58" i="22"/>
  <c r="F59" i="22"/>
  <c r="F60" i="22"/>
  <c r="F61" i="22"/>
  <c r="F62" i="22"/>
  <c r="F64" i="22"/>
  <c r="F65" i="22"/>
  <c r="F66" i="22"/>
  <c r="F67" i="22"/>
  <c r="F69" i="22"/>
  <c r="F70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2" i="22"/>
  <c r="F94" i="22"/>
  <c r="F96" i="22"/>
  <c r="F97" i="22"/>
  <c r="F100" i="22"/>
  <c r="F101" i="22"/>
  <c r="F102" i="22"/>
  <c r="F103" i="22"/>
  <c r="F104" i="22"/>
  <c r="F105" i="22"/>
  <c r="F106" i="22"/>
  <c r="F108" i="22"/>
  <c r="F109" i="22"/>
  <c r="F111" i="22"/>
  <c r="F112" i="22"/>
  <c r="F113" i="22"/>
  <c r="F114" i="22"/>
  <c r="F115" i="22"/>
  <c r="F116" i="22"/>
  <c r="F117" i="22"/>
  <c r="F118" i="22"/>
  <c r="F123" i="22"/>
  <c r="F124" i="22"/>
  <c r="F125" i="22"/>
  <c r="F126" i="22"/>
  <c r="F130" i="22"/>
  <c r="F131" i="22"/>
  <c r="F132" i="22"/>
  <c r="F133" i="22"/>
  <c r="F134" i="22"/>
  <c r="F135" i="22"/>
  <c r="F138" i="22"/>
  <c r="F139" i="22"/>
  <c r="F140" i="22"/>
  <c r="F141" i="22"/>
  <c r="F142" i="22"/>
  <c r="F143" i="22"/>
  <c r="F144" i="22"/>
  <c r="F145" i="22"/>
  <c r="F146" i="22"/>
  <c r="F147" i="22"/>
  <c r="F149" i="22"/>
  <c r="F150" i="22"/>
  <c r="F151" i="22"/>
  <c r="F152" i="22"/>
  <c r="F153" i="22"/>
  <c r="F154" i="22"/>
  <c r="F155" i="22"/>
  <c r="F156" i="22"/>
  <c r="F158" i="22"/>
  <c r="F9" i="22"/>
  <c r="H4" i="22" s="1"/>
  <c r="H3" i="22"/>
  <c r="X92" i="21" l="1"/>
  <c r="X93" i="21"/>
  <c r="X94" i="21"/>
  <c r="X95" i="21"/>
  <c r="X96" i="21"/>
  <c r="X97" i="21"/>
  <c r="X98" i="21"/>
  <c r="X99" i="21"/>
  <c r="X100" i="21"/>
  <c r="X101" i="21"/>
  <c r="X102" i="21"/>
  <c r="X103" i="21"/>
  <c r="X104" i="21"/>
  <c r="X105" i="21"/>
  <c r="X106" i="21"/>
  <c r="X107" i="21"/>
  <c r="X108" i="21"/>
  <c r="X109" i="21"/>
  <c r="X110" i="21"/>
  <c r="X111" i="21"/>
  <c r="X112" i="21"/>
  <c r="X113" i="21"/>
  <c r="X114" i="21"/>
  <c r="X115" i="21"/>
  <c r="X91" i="21"/>
  <c r="X134" i="21"/>
  <c r="H91" i="22" s="1"/>
  <c r="X117" i="21"/>
  <c r="F814" i="24" s="1"/>
  <c r="X118" i="21"/>
  <c r="X119" i="21"/>
  <c r="F868" i="24" s="1"/>
  <c r="X120" i="21"/>
  <c r="X121" i="21"/>
  <c r="X122" i="21"/>
  <c r="X123" i="21"/>
  <c r="F903" i="24" s="1"/>
  <c r="X124" i="21"/>
  <c r="X125" i="21"/>
  <c r="X126" i="21"/>
  <c r="X127" i="21"/>
  <c r="F852" i="24" s="1"/>
  <c r="X128" i="21"/>
  <c r="X129" i="21"/>
  <c r="F935" i="24" s="1"/>
  <c r="X130" i="21"/>
  <c r="X131" i="21"/>
  <c r="F919" i="24" s="1"/>
  <c r="X132" i="21"/>
  <c r="X133" i="21"/>
  <c r="X116" i="21"/>
  <c r="X80" i="21"/>
  <c r="F772" i="24" s="1"/>
  <c r="X81" i="21"/>
  <c r="X82" i="21"/>
  <c r="X83" i="21"/>
  <c r="X84" i="21"/>
  <c r="F601" i="24" s="1"/>
  <c r="X85" i="21"/>
  <c r="X86" i="21"/>
  <c r="X87" i="21"/>
  <c r="X88" i="21"/>
  <c r="F260" i="24" s="1"/>
  <c r="X89" i="21"/>
  <c r="X90" i="21"/>
  <c r="X79" i="21"/>
  <c r="X42" i="21"/>
  <c r="X43" i="21"/>
  <c r="X44" i="21"/>
  <c r="F665" i="24" s="1"/>
  <c r="X45" i="21"/>
  <c r="X46" i="21"/>
  <c r="F124" i="24" s="1"/>
  <c r="X47" i="21"/>
  <c r="F373" i="24" s="1"/>
  <c r="X48" i="21"/>
  <c r="F423" i="24" s="1"/>
  <c r="X49" i="21"/>
  <c r="X50" i="21"/>
  <c r="X51" i="21"/>
  <c r="X52" i="21"/>
  <c r="X53" i="21"/>
  <c r="X54" i="21"/>
  <c r="X55" i="21"/>
  <c r="X56" i="21"/>
  <c r="F133" i="24" s="1"/>
  <c r="X57" i="21"/>
  <c r="X58" i="21"/>
  <c r="X60" i="21"/>
  <c r="X61" i="21"/>
  <c r="F161" i="24" s="1"/>
  <c r="X62" i="21"/>
  <c r="F179" i="24" s="1"/>
  <c r="X63" i="21"/>
  <c r="F765" i="24" s="1"/>
  <c r="X64" i="21"/>
  <c r="F657" i="24" s="1"/>
  <c r="X65" i="21"/>
  <c r="X66" i="21"/>
  <c r="F520" i="24" s="1"/>
  <c r="X67" i="21"/>
  <c r="X68" i="21"/>
  <c r="F306" i="24" s="1"/>
  <c r="X69" i="21"/>
  <c r="F331" i="24" s="1"/>
  <c r="X70" i="21"/>
  <c r="X71" i="21"/>
  <c r="X72" i="21"/>
  <c r="F116" i="24" s="1"/>
  <c r="X73" i="21"/>
  <c r="F628" i="24" s="1"/>
  <c r="X74" i="21"/>
  <c r="F743" i="24" s="1"/>
  <c r="X75" i="21"/>
  <c r="F695" i="24" s="1"/>
  <c r="X76" i="21"/>
  <c r="F355" i="24" s="1"/>
  <c r="X77" i="21"/>
  <c r="F323" i="24" s="1"/>
  <c r="X78" i="21"/>
  <c r="X59" i="21"/>
  <c r="X37" i="21"/>
  <c r="X38" i="21"/>
  <c r="E43" i="25" s="1"/>
  <c r="X39" i="21"/>
  <c r="X40" i="21"/>
  <c r="X41" i="21"/>
  <c r="X36" i="21"/>
  <c r="E22" i="25" s="1"/>
  <c r="X4" i="21"/>
  <c r="X5" i="21"/>
  <c r="F254" i="24" s="1"/>
  <c r="X6" i="21"/>
  <c r="X7" i="21"/>
  <c r="F513" i="24" s="1"/>
  <c r="X8" i="21"/>
  <c r="X9" i="21"/>
  <c r="X10" i="21"/>
  <c r="X11" i="21"/>
  <c r="X12" i="21"/>
  <c r="X13" i="21"/>
  <c r="X14" i="21"/>
  <c r="X15" i="21"/>
  <c r="F152" i="24" s="1"/>
  <c r="X16" i="21"/>
  <c r="X17" i="21"/>
  <c r="F633" i="24" s="1"/>
  <c r="X18" i="21"/>
  <c r="X19" i="21"/>
  <c r="E55" i="25" s="1"/>
  <c r="X20" i="21"/>
  <c r="X21" i="21"/>
  <c r="E74" i="25" s="1"/>
  <c r="X22" i="21"/>
  <c r="X23" i="21"/>
  <c r="F66" i="24" s="1"/>
  <c r="X24" i="21"/>
  <c r="X25" i="21"/>
  <c r="X26" i="21"/>
  <c r="X27" i="21"/>
  <c r="X28" i="21"/>
  <c r="X29" i="21"/>
  <c r="F434" i="24" s="1"/>
  <c r="X30" i="21"/>
  <c r="X31" i="21"/>
  <c r="F728" i="24" s="1"/>
  <c r="X32" i="21"/>
  <c r="X33" i="21"/>
  <c r="X34" i="21"/>
  <c r="X35" i="21"/>
  <c r="X3" i="21"/>
  <c r="R5" i="21"/>
  <c r="R6" i="21"/>
  <c r="R8" i="21"/>
  <c r="R12" i="21"/>
  <c r="R13" i="21"/>
  <c r="R15" i="21"/>
  <c r="R17" i="21"/>
  <c r="R18" i="21"/>
  <c r="R20" i="21"/>
  <c r="R22" i="21"/>
  <c r="R23" i="21"/>
  <c r="E70" i="25" s="1"/>
  <c r="R24" i="21"/>
  <c r="R25" i="21"/>
  <c r="R26" i="21"/>
  <c r="R27" i="21"/>
  <c r="R30" i="21"/>
  <c r="F595" i="24" s="1"/>
  <c r="R31" i="21"/>
  <c r="R33" i="21"/>
  <c r="H49" i="22" s="1"/>
  <c r="R34" i="21"/>
  <c r="R38" i="21"/>
  <c r="F671" i="24" s="1"/>
  <c r="R46" i="21"/>
  <c r="R47" i="21"/>
  <c r="E46" i="25" s="1"/>
  <c r="R48" i="21"/>
  <c r="R49" i="21"/>
  <c r="F708" i="24" s="1"/>
  <c r="R51" i="21"/>
  <c r="R53" i="21"/>
  <c r="E48" i="25" s="1"/>
  <c r="R55" i="21"/>
  <c r="R57" i="21"/>
  <c r="R58" i="21"/>
  <c r="R61" i="21"/>
  <c r="R62" i="21"/>
  <c r="R63" i="21"/>
  <c r="F334" i="24" s="1"/>
  <c r="R65" i="21"/>
  <c r="R66" i="21"/>
  <c r="R72" i="21"/>
  <c r="R76" i="21"/>
  <c r="E62" i="25" s="1"/>
  <c r="R77" i="21"/>
  <c r="R78" i="21"/>
  <c r="R81" i="21"/>
  <c r="F341" i="24" s="1"/>
  <c r="R82" i="21"/>
  <c r="F1213" i="24" s="1"/>
  <c r="R84" i="21"/>
  <c r="R85" i="21"/>
  <c r="R87" i="21"/>
  <c r="H118" i="22" s="1"/>
  <c r="R89" i="21"/>
  <c r="F941" i="24" s="1"/>
  <c r="R90" i="21"/>
  <c r="R92" i="21"/>
  <c r="R93" i="21"/>
  <c r="R94" i="21"/>
  <c r="F264" i="24" s="1"/>
  <c r="R96" i="21"/>
  <c r="R97" i="21"/>
  <c r="R99" i="21"/>
  <c r="F531" i="24" s="1"/>
  <c r="R101" i="21"/>
  <c r="F522" i="24" s="1"/>
  <c r="R102" i="21"/>
  <c r="H129" i="22" s="1"/>
  <c r="R103" i="21"/>
  <c r="H130" i="22" s="1"/>
  <c r="R104" i="21"/>
  <c r="F775" i="24" s="1"/>
  <c r="R110" i="21"/>
  <c r="R111" i="21"/>
  <c r="R112" i="21"/>
  <c r="R113" i="21"/>
  <c r="F325" i="24" s="1"/>
  <c r="R114" i="21"/>
  <c r="R120" i="21"/>
  <c r="R122" i="21"/>
  <c r="H133" i="22" s="1"/>
  <c r="R123" i="21"/>
  <c r="R124" i="21"/>
  <c r="F183" i="24" s="1"/>
  <c r="R125" i="21"/>
  <c r="R126" i="21"/>
  <c r="R127" i="21"/>
  <c r="F247" i="24" s="1"/>
  <c r="R129" i="21"/>
  <c r="R136" i="21"/>
  <c r="H154" i="22" s="1"/>
  <c r="R137" i="21"/>
  <c r="R138" i="21"/>
  <c r="R139" i="21"/>
  <c r="F529" i="24" s="1"/>
  <c r="R140" i="21"/>
  <c r="F713" i="24" s="1"/>
  <c r="R143" i="21"/>
  <c r="R144" i="21"/>
  <c r="R145" i="21"/>
  <c r="R4" i="21"/>
  <c r="R14" i="21"/>
  <c r="R16" i="21"/>
  <c r="H19" i="22" s="1"/>
  <c r="R21" i="21"/>
  <c r="R28" i="21"/>
  <c r="R29" i="21"/>
  <c r="F761" i="24" s="1"/>
  <c r="R32" i="21"/>
  <c r="R35" i="21"/>
  <c r="R36" i="21"/>
  <c r="R37" i="21"/>
  <c r="R40" i="21"/>
  <c r="R41" i="21"/>
  <c r="F784" i="24" s="1"/>
  <c r="R42" i="21"/>
  <c r="R43" i="21"/>
  <c r="H60" i="22" s="1"/>
  <c r="R44" i="21"/>
  <c r="R45" i="21"/>
  <c r="E38" i="25" s="1"/>
  <c r="R50" i="21"/>
  <c r="R54" i="21"/>
  <c r="E89" i="25" s="1"/>
  <c r="R56" i="21"/>
  <c r="R59" i="21"/>
  <c r="R60" i="21"/>
  <c r="E26" i="25" s="1"/>
  <c r="R64" i="21"/>
  <c r="R67" i="21"/>
  <c r="E79" i="25" s="1"/>
  <c r="R69" i="21"/>
  <c r="H98" i="22" s="1"/>
  <c r="R71" i="21"/>
  <c r="R73" i="21"/>
  <c r="F530" i="24" s="1"/>
  <c r="R75" i="21"/>
  <c r="E84" i="25" s="1"/>
  <c r="R79" i="21"/>
  <c r="R80" i="21"/>
  <c r="R83" i="21"/>
  <c r="R86" i="21"/>
  <c r="R88" i="21"/>
  <c r="R91" i="21"/>
  <c r="R95" i="21"/>
  <c r="F719" i="24" s="1"/>
  <c r="R105" i="21"/>
  <c r="E37" i="25" s="1"/>
  <c r="R106" i="21"/>
  <c r="E3" i="25" s="1"/>
  <c r="R107" i="21"/>
  <c r="R109" i="21"/>
  <c r="E7" i="25" s="1"/>
  <c r="R115" i="21"/>
  <c r="E27" i="25" s="1"/>
  <c r="R116" i="21"/>
  <c r="H132" i="22" s="1"/>
  <c r="R117" i="21"/>
  <c r="R119" i="21"/>
  <c r="E8" i="25" s="1"/>
  <c r="R121" i="21"/>
  <c r="R131" i="21"/>
  <c r="H149" i="22" s="1"/>
  <c r="R133" i="21"/>
  <c r="F1247" i="24" s="1"/>
  <c r="R134" i="21"/>
  <c r="R135" i="21"/>
  <c r="F1189" i="24" s="1"/>
  <c r="R141" i="21"/>
  <c r="E94" i="25" s="1"/>
  <c r="R7" i="21"/>
  <c r="R9" i="21"/>
  <c r="R10" i="21"/>
  <c r="R11" i="21"/>
  <c r="R19" i="21"/>
  <c r="R39" i="21"/>
  <c r="R52" i="21"/>
  <c r="R68" i="21"/>
  <c r="R70" i="21"/>
  <c r="R74" i="21"/>
  <c r="R98" i="21"/>
  <c r="R100" i="21"/>
  <c r="R108" i="21"/>
  <c r="R118" i="21"/>
  <c r="R128" i="21"/>
  <c r="R130" i="21"/>
  <c r="R132" i="21"/>
  <c r="R142" i="21"/>
  <c r="R3" i="21"/>
  <c r="F572" i="24" s="1"/>
  <c r="E12" i="25"/>
  <c r="E34" i="25"/>
  <c r="E65" i="25"/>
  <c r="E81" i="25"/>
  <c r="E95" i="25"/>
  <c r="E51" i="25"/>
  <c r="E64" i="25"/>
  <c r="E68" i="25"/>
  <c r="F12" i="24"/>
  <c r="F22" i="24"/>
  <c r="F31" i="24"/>
  <c r="F43" i="24"/>
  <c r="F52" i="24"/>
  <c r="F61" i="24"/>
  <c r="F78" i="24"/>
  <c r="F89" i="24"/>
  <c r="F97" i="24"/>
  <c r="F106" i="24"/>
  <c r="F142" i="24"/>
  <c r="F170" i="24"/>
  <c r="F188" i="24"/>
  <c r="F200" i="24"/>
  <c r="F210" i="24"/>
  <c r="F222" i="24"/>
  <c r="F234" i="24"/>
  <c r="F244" i="24"/>
  <c r="F274" i="24"/>
  <c r="F286" i="24"/>
  <c r="F296" i="24"/>
  <c r="F316" i="24"/>
  <c r="F347" i="24"/>
  <c r="F365" i="24"/>
  <c r="F380" i="24"/>
  <c r="F387" i="24"/>
  <c r="F394" i="24"/>
  <c r="F404" i="24"/>
  <c r="F413" i="24"/>
  <c r="F444" i="24"/>
  <c r="F454" i="24"/>
  <c r="F462" i="24"/>
  <c r="F474" i="24"/>
  <c r="F485" i="24"/>
  <c r="F497" i="24"/>
  <c r="F503" i="24"/>
  <c r="F533" i="24"/>
  <c r="F543" i="24"/>
  <c r="F557" i="24"/>
  <c r="F566" i="24"/>
  <c r="F591" i="24"/>
  <c r="F611" i="24"/>
  <c r="F643" i="24"/>
  <c r="F676" i="24"/>
  <c r="F687" i="24"/>
  <c r="F705" i="24"/>
  <c r="F716" i="24"/>
  <c r="F738" i="24"/>
  <c r="F780" i="24"/>
  <c r="F788" i="24"/>
  <c r="F799" i="24"/>
  <c r="F806" i="24"/>
  <c r="F822" i="24"/>
  <c r="F832" i="24"/>
  <c r="F841" i="24"/>
  <c r="F860" i="24"/>
  <c r="F876" i="24"/>
  <c r="F885" i="24"/>
  <c r="F894" i="24"/>
  <c r="F911" i="24"/>
  <c r="F927" i="24"/>
  <c r="F944" i="24"/>
  <c r="F952" i="24"/>
  <c r="F961" i="24"/>
  <c r="F974" i="24"/>
  <c r="F987" i="24"/>
  <c r="F1000" i="24"/>
  <c r="F1013" i="24"/>
  <c r="F1026" i="24"/>
  <c r="F1039" i="24"/>
  <c r="F1052" i="24"/>
  <c r="F1065" i="24"/>
  <c r="F1078" i="24"/>
  <c r="F1091" i="24"/>
  <c r="F1104" i="24"/>
  <c r="F1117" i="24"/>
  <c r="F1130" i="24"/>
  <c r="F1143" i="24"/>
  <c r="F1156" i="24"/>
  <c r="F1171" i="24"/>
  <c r="F1184" i="24"/>
  <c r="F1199" i="24"/>
  <c r="F1209" i="24"/>
  <c r="F1227" i="24"/>
  <c r="F1243" i="24"/>
  <c r="F1251" i="24"/>
  <c r="F1258" i="24"/>
  <c r="F1268" i="24"/>
  <c r="F537" i="24"/>
  <c r="F785" i="24"/>
  <c r="F760" i="24"/>
  <c r="F750" i="24"/>
  <c r="F609" i="24"/>
  <c r="F594" i="24"/>
  <c r="F536" i="24"/>
  <c r="F419" i="24"/>
  <c r="F267" i="24"/>
  <c r="F196" i="24"/>
  <c r="F83" i="24"/>
  <c r="F778" i="24"/>
  <c r="F371" i="24"/>
  <c r="F111" i="24"/>
  <c r="F608" i="24"/>
  <c r="F1158" i="24"/>
  <c r="F709" i="24"/>
  <c r="F524" i="24"/>
  <c r="F154" i="24"/>
  <c r="F91" i="24"/>
  <c r="F958" i="24"/>
  <c r="F949" i="24"/>
  <c r="F942" i="24"/>
  <c r="F932" i="24"/>
  <c r="F925" i="24"/>
  <c r="F916" i="24"/>
  <c r="F908" i="24"/>
  <c r="F899" i="24"/>
  <c r="F892" i="24"/>
  <c r="F883" i="24"/>
  <c r="F874" i="24"/>
  <c r="F866" i="24"/>
  <c r="F857" i="24"/>
  <c r="F849" i="24"/>
  <c r="F837" i="24"/>
  <c r="F830" i="24"/>
  <c r="F819" i="24"/>
  <c r="F811" i="24"/>
  <c r="F397" i="24"/>
  <c r="F313" i="24"/>
  <c r="F484" i="24"/>
  <c r="F243" i="24"/>
  <c r="F685" i="24"/>
  <c r="F472" i="24"/>
  <c r="F1159" i="24"/>
  <c r="F1205" i="24"/>
  <c r="F960" i="24"/>
  <c r="F951" i="24"/>
  <c r="F943" i="24"/>
  <c r="F934" i="24"/>
  <c r="F926" i="24"/>
  <c r="F918" i="24"/>
  <c r="F910" i="24"/>
  <c r="F901" i="24"/>
  <c r="F893" i="24"/>
  <c r="F884" i="24"/>
  <c r="F875" i="24"/>
  <c r="F867" i="24"/>
  <c r="F859" i="24"/>
  <c r="F851" i="24"/>
  <c r="F839" i="24"/>
  <c r="F831" i="24"/>
  <c r="F821" i="24"/>
  <c r="F813" i="24"/>
  <c r="F8" i="24"/>
  <c r="F710" i="24"/>
  <c r="F585" i="24"/>
  <c r="F172" i="24"/>
  <c r="F219" i="24"/>
  <c r="F36" i="24"/>
  <c r="F561" i="24"/>
  <c r="F648" i="24"/>
  <c r="F71" i="24"/>
  <c r="F375" i="24"/>
  <c r="F646" i="24"/>
  <c r="F636" i="24"/>
  <c r="F560" i="24"/>
  <c r="F545" i="24"/>
  <c r="F525" i="24"/>
  <c r="F506" i="24"/>
  <c r="F495" i="24"/>
  <c r="F439" i="24"/>
  <c r="F426" i="24"/>
  <c r="F408" i="24"/>
  <c r="F358" i="24"/>
  <c r="F333" i="24"/>
  <c r="F318" i="24"/>
  <c r="F308" i="24"/>
  <c r="F277" i="24"/>
  <c r="F248" i="24"/>
  <c r="F225" i="24"/>
  <c r="F213" i="24"/>
  <c r="F203" i="24"/>
  <c r="F164" i="24"/>
  <c r="F145" i="24"/>
  <c r="F136" i="24"/>
  <c r="F81" i="24"/>
  <c r="F46" i="24"/>
  <c r="F34" i="24"/>
  <c r="F25" i="24"/>
  <c r="F3" i="24"/>
  <c r="F1235" i="24"/>
  <c r="F1218" i="24"/>
  <c r="F1191" i="24"/>
  <c r="F1176" i="24"/>
  <c r="F1163" i="24"/>
  <c r="F1148" i="24"/>
  <c r="F1135" i="24"/>
  <c r="F1122" i="24"/>
  <c r="F1109" i="24"/>
  <c r="F1096" i="24"/>
  <c r="F1083" i="24"/>
  <c r="F1070" i="24"/>
  <c r="F1057" i="24"/>
  <c r="F1044" i="24"/>
  <c r="F1031" i="24"/>
  <c r="F1018" i="24"/>
  <c r="F1005" i="24"/>
  <c r="F992" i="24"/>
  <c r="F979" i="24"/>
  <c r="F966" i="24"/>
  <c r="F879" i="24"/>
  <c r="F824" i="24"/>
  <c r="F783" i="24"/>
  <c r="F271" i="24"/>
  <c r="F109" i="24"/>
  <c r="F259" i="24"/>
  <c r="F771" i="24"/>
  <c r="F252" i="24"/>
  <c r="F402" i="24"/>
  <c r="F782" i="24"/>
  <c r="F70" i="24"/>
  <c r="F917" i="24"/>
  <c r="F660" i="24"/>
  <c r="F433" i="24"/>
  <c r="F667" i="24"/>
  <c r="F618" i="24"/>
  <c r="F118" i="24"/>
  <c r="F63" i="24"/>
  <c r="F1231" i="24"/>
  <c r="F268" i="24"/>
  <c r="F843" i="24"/>
  <c r="F801" i="24"/>
  <c r="F29" i="24"/>
  <c r="F787" i="24"/>
  <c r="F675" i="24"/>
  <c r="F501" i="24"/>
  <c r="F301" i="24"/>
  <c r="F257" i="24"/>
  <c r="F755" i="24"/>
  <c r="F726" i="24"/>
  <c r="F659" i="24"/>
  <c r="F604" i="24"/>
  <c r="F449" i="24"/>
  <c r="F398" i="24"/>
  <c r="F349" i="24"/>
  <c r="F289" i="24"/>
  <c r="F263" i="24"/>
  <c r="F182" i="24"/>
  <c r="F100" i="24"/>
  <c r="F69" i="24"/>
  <c r="F15" i="24"/>
  <c r="F500" i="24"/>
  <c r="F378" i="24"/>
  <c r="F321" i="24"/>
  <c r="F50" i="24"/>
  <c r="F1160" i="24"/>
  <c r="F1204" i="24"/>
  <c r="F747" i="24"/>
  <c r="F662" i="24"/>
  <c r="F607" i="24"/>
  <c r="F691" i="24"/>
  <c r="F382" i="24"/>
  <c r="F652" i="24"/>
  <c r="F651" i="24"/>
  <c r="F350" i="24"/>
  <c r="F720" i="24"/>
  <c r="F650" i="24"/>
  <c r="F639" i="24"/>
  <c r="F489" i="24"/>
  <c r="F193" i="24"/>
  <c r="F689" i="24"/>
  <c r="F56" i="24"/>
  <c r="F304" i="24"/>
  <c r="F113" i="24"/>
  <c r="F415" i="24"/>
  <c r="F191" i="24"/>
  <c r="F269" i="24"/>
  <c r="F319" i="24"/>
  <c r="F573" i="24"/>
  <c r="F605" i="24"/>
  <c r="F749" i="24"/>
  <c r="F878" i="24"/>
  <c r="F93" i="24"/>
  <c r="F156" i="24"/>
  <c r="F174" i="24"/>
  <c r="F303" i="24"/>
  <c r="F312" i="24"/>
  <c r="F328" i="24"/>
  <c r="F342" i="24"/>
  <c r="F383" i="24"/>
  <c r="F516" i="24"/>
  <c r="F549" i="24"/>
  <c r="F569" i="24"/>
  <c r="F580" i="24"/>
  <c r="F731" i="24"/>
  <c r="F668" i="24"/>
  <c r="F653" i="24"/>
  <c r="F606" i="24"/>
  <c r="F825" i="24"/>
  <c r="F922" i="24"/>
  <c r="F854" i="24"/>
  <c r="F630" i="24"/>
  <c r="F758" i="24"/>
  <c r="F735" i="24"/>
  <c r="F699" i="24"/>
  <c r="F682" i="24"/>
  <c r="F637" i="24"/>
  <c r="F587" i="24"/>
  <c r="F523" i="24"/>
  <c r="F510" i="24"/>
  <c r="F469" i="24"/>
  <c r="F450" i="24"/>
  <c r="F418" i="24"/>
  <c r="F409" i="24"/>
  <c r="F370" i="24"/>
  <c r="F359" i="24"/>
  <c r="F335" i="24"/>
  <c r="F320" i="24"/>
  <c r="F280" i="24"/>
  <c r="F266" i="24"/>
  <c r="F231" i="24"/>
  <c r="F217" i="24"/>
  <c r="F186" i="24"/>
  <c r="F175" i="24"/>
  <c r="F150" i="24"/>
  <c r="F140" i="24"/>
  <c r="F112" i="24"/>
  <c r="F104" i="24"/>
  <c r="F74" i="24"/>
  <c r="F59" i="24"/>
  <c r="F27" i="24"/>
  <c r="F18" i="24"/>
  <c r="F734" i="24"/>
  <c r="F120" i="24"/>
  <c r="F329" i="24"/>
  <c r="F131" i="24"/>
  <c r="F1216" i="24" l="1"/>
  <c r="F1068" i="24"/>
  <c r="F812" i="24"/>
  <c r="F950" i="24"/>
  <c r="F850" i="24"/>
  <c r="F882" i="24"/>
  <c r="F1174" i="24"/>
  <c r="F379" i="24"/>
  <c r="F1016" i="24"/>
  <c r="F1120" i="24"/>
  <c r="F551" i="24"/>
  <c r="F65" i="24"/>
  <c r="F703" i="24"/>
  <c r="E4" i="25"/>
  <c r="F568" i="24"/>
  <c r="F220" i="24"/>
  <c r="F1042" i="24"/>
  <c r="F1146" i="24"/>
  <c r="F990" i="24"/>
  <c r="F1094" i="24"/>
  <c r="F1233" i="24"/>
  <c r="F1003" i="24"/>
  <c r="F1055" i="24"/>
  <c r="F1107" i="24"/>
  <c r="F1161" i="24"/>
  <c r="E88" i="25"/>
  <c r="F977" i="24"/>
  <c r="F1029" i="24"/>
  <c r="F1081" i="24"/>
  <c r="F1133" i="24"/>
  <c r="E15" i="25"/>
  <c r="F58" i="24"/>
  <c r="F556" i="24"/>
  <c r="F87" i="24"/>
  <c r="F555" i="24"/>
  <c r="F488" i="24"/>
  <c r="F309" i="24"/>
  <c r="F218" i="24"/>
  <c r="F192" i="24"/>
  <c r="F638" i="24"/>
  <c r="F258" i="24"/>
  <c r="F768" i="24"/>
  <c r="F7" i="24"/>
  <c r="F490" i="24"/>
  <c r="F16" i="24"/>
  <c r="F532" i="24"/>
  <c r="F770" i="24"/>
  <c r="F226" i="24"/>
  <c r="F721" i="24"/>
  <c r="F41" i="24"/>
  <c r="E47" i="25"/>
  <c r="F127" i="24"/>
  <c r="F603" i="24"/>
  <c r="F105" i="24"/>
  <c r="F273" i="24"/>
  <c r="F412" i="24"/>
  <c r="F589" i="24"/>
  <c r="F752" i="24"/>
  <c r="F290" i="24"/>
  <c r="F647" i="24"/>
  <c r="F141" i="24"/>
  <c r="F315" i="24"/>
  <c r="F453" i="24"/>
  <c r="F622" i="24"/>
  <c r="F805" i="24"/>
  <c r="F364" i="24"/>
  <c r="F756" i="24"/>
  <c r="F30" i="24"/>
  <c r="F178" i="24"/>
  <c r="F346" i="24"/>
  <c r="F493" i="24"/>
  <c r="F664" i="24"/>
  <c r="E69" i="25"/>
  <c r="F776" i="24"/>
  <c r="F376" i="24"/>
  <c r="F158" i="24"/>
  <c r="F311" i="24"/>
  <c r="F432" i="24"/>
  <c r="F579" i="24"/>
  <c r="F620" i="24"/>
  <c r="F704" i="24"/>
  <c r="F797" i="24"/>
  <c r="F42" i="24"/>
  <c r="F77" i="24"/>
  <c r="F115" i="24"/>
  <c r="F151" i="24"/>
  <c r="F187" i="24"/>
  <c r="F233" i="24"/>
  <c r="F285" i="24"/>
  <c r="F322" i="24"/>
  <c r="F354" i="24"/>
  <c r="F385" i="24"/>
  <c r="F422" i="24"/>
  <c r="F461" i="24"/>
  <c r="F512" i="24"/>
  <c r="F565" i="24"/>
  <c r="F599" i="24"/>
  <c r="F632" i="24"/>
  <c r="F674" i="24"/>
  <c r="F715" i="24"/>
  <c r="F763" i="24"/>
  <c r="F847" i="24"/>
  <c r="E77" i="25"/>
  <c r="F47" i="24"/>
  <c r="F4" i="24"/>
  <c r="F204" i="24"/>
  <c r="F327" i="24"/>
  <c r="F541" i="24"/>
  <c r="F590" i="24"/>
  <c r="F626" i="24"/>
  <c r="F741" i="24"/>
  <c r="F802" i="24"/>
  <c r="F51" i="24"/>
  <c r="F88" i="24"/>
  <c r="F123" i="24"/>
  <c r="F160" i="24"/>
  <c r="F198" i="24"/>
  <c r="F242" i="24"/>
  <c r="F295" i="24"/>
  <c r="F330" i="24"/>
  <c r="F363" i="24"/>
  <c r="F393" i="24"/>
  <c r="F431" i="24"/>
  <c r="F471" i="24"/>
  <c r="F519" i="24"/>
  <c r="F571" i="24"/>
  <c r="F610" i="24"/>
  <c r="F642" i="24"/>
  <c r="F684" i="24"/>
  <c r="F724" i="24"/>
  <c r="F779" i="24"/>
  <c r="F57" i="24"/>
  <c r="F92" i="24"/>
  <c r="F281" i="24"/>
  <c r="F336" i="24"/>
  <c r="F548" i="24"/>
  <c r="F598" i="24"/>
  <c r="F631" i="24"/>
  <c r="F746" i="24"/>
  <c r="F844" i="24"/>
  <c r="F21" i="24"/>
  <c r="F60" i="24"/>
  <c r="F96" i="24"/>
  <c r="F132" i="24"/>
  <c r="F169" i="24"/>
  <c r="F209" i="24"/>
  <c r="F253" i="24"/>
  <c r="F305" i="24"/>
  <c r="F338" i="24"/>
  <c r="F372" i="24"/>
  <c r="F403" i="24"/>
  <c r="F443" i="24"/>
  <c r="F482" i="24"/>
  <c r="F539" i="24"/>
  <c r="F582" i="24"/>
  <c r="F615" i="24"/>
  <c r="F656" i="24"/>
  <c r="F694" i="24"/>
  <c r="F736" i="24"/>
  <c r="F796" i="24"/>
  <c r="E50" i="25"/>
  <c r="E6" i="25"/>
  <c r="E87" i="25"/>
  <c r="F574" i="24"/>
  <c r="F583" i="24"/>
  <c r="F552" i="24"/>
  <c r="F623" i="24"/>
  <c r="F753" i="24"/>
  <c r="F616" i="24"/>
  <c r="F527" i="24"/>
  <c r="F339" i="24"/>
  <c r="E32" i="25"/>
  <c r="E41" i="25"/>
  <c r="E85" i="25"/>
  <c r="E78" i="25"/>
  <c r="E76" i="25"/>
  <c r="E39" i="25"/>
  <c r="E25" i="25"/>
  <c r="E21" i="25"/>
  <c r="E80" i="25"/>
  <c r="E42" i="25"/>
  <c r="E63" i="25"/>
  <c r="H148" i="22"/>
  <c r="F820" i="24"/>
  <c r="F891" i="24"/>
  <c r="F959" i="24"/>
  <c r="F165" i="24"/>
  <c r="F39" i="24"/>
  <c r="F121" i="24"/>
  <c r="F195" i="24"/>
  <c r="F294" i="24"/>
  <c r="F377" i="24"/>
  <c r="F480" i="24"/>
  <c r="F712" i="24"/>
  <c r="F119" i="24"/>
  <c r="F798" i="24"/>
  <c r="F829" i="24"/>
  <c r="F865" i="24"/>
  <c r="F900" i="24"/>
  <c r="F933" i="24"/>
  <c r="F214" i="24"/>
  <c r="F502" i="24"/>
  <c r="F732" i="24"/>
  <c r="F146" i="24"/>
  <c r="E18" i="25"/>
  <c r="E61" i="25"/>
  <c r="E91" i="25"/>
  <c r="F420" i="24"/>
  <c r="F1263" i="24"/>
  <c r="F858" i="24"/>
  <c r="F924" i="24"/>
  <c r="F86" i="24"/>
  <c r="F157" i="24"/>
  <c r="F240" i="24"/>
  <c r="F345" i="24"/>
  <c r="F427" i="24"/>
  <c r="F547" i="24"/>
  <c r="F649" i="24"/>
  <c r="F774" i="24"/>
  <c r="F279" i="24"/>
  <c r="F128" i="24"/>
  <c r="F759" i="24"/>
  <c r="F6" i="24"/>
  <c r="F48" i="24"/>
  <c r="F94" i="24"/>
  <c r="F129" i="24"/>
  <c r="F168" i="24"/>
  <c r="F208" i="24"/>
  <c r="F249" i="24"/>
  <c r="F310" i="24"/>
  <c r="F351" i="24"/>
  <c r="F399" i="24"/>
  <c r="F440" i="24"/>
  <c r="F491" i="24"/>
  <c r="F564" i="24"/>
  <c r="F661" i="24"/>
  <c r="F722" i="24"/>
  <c r="F792" i="24"/>
  <c r="F155" i="24"/>
  <c r="F270" i="24"/>
  <c r="F1203" i="24"/>
  <c r="F838" i="24"/>
  <c r="F873" i="24"/>
  <c r="F909" i="24"/>
  <c r="F76" i="24"/>
  <c r="E30" i="25"/>
  <c r="E86" i="25"/>
  <c r="E16" i="25"/>
  <c r="E33" i="25"/>
  <c r="E73" i="25"/>
  <c r="E53" i="25"/>
  <c r="F300" i="24" l="1"/>
  <c r="L13" i="21"/>
  <c r="F678" i="24" s="1"/>
  <c r="L11" i="21"/>
  <c r="F730" i="24"/>
  <c r="F368" i="24"/>
  <c r="F298" i="24"/>
  <c r="F227" i="24"/>
  <c r="F108" i="24"/>
  <c r="F1226" i="24"/>
  <c r="F282" i="24"/>
  <c r="F507" i="24"/>
  <c r="F82" i="24"/>
  <c r="F762" i="24"/>
  <c r="F619" i="24"/>
  <c r="F550" i="24"/>
  <c r="F386" i="24"/>
  <c r="F690" i="24"/>
  <c r="F686" i="24"/>
  <c r="F672" i="24"/>
  <c r="F517" i="24"/>
  <c r="F473" i="24"/>
  <c r="F343" i="24"/>
  <c r="F302" i="24"/>
  <c r="F767" i="24"/>
  <c r="F256" i="24"/>
  <c r="E45" i="25" l="1"/>
  <c r="E2" i="25"/>
  <c r="E83" i="25"/>
  <c r="E36" i="25"/>
  <c r="E67" i="25"/>
  <c r="E24" i="25"/>
  <c r="E57" i="25"/>
  <c r="E14" i="25"/>
  <c r="F24" i="24"/>
  <c r="F32" i="24" s="1"/>
  <c r="H113" i="22" s="1"/>
  <c r="F68" i="24"/>
  <c r="F144" i="24"/>
  <c r="F202" i="24"/>
  <c r="F246" i="24"/>
  <c r="F389" i="24"/>
  <c r="F446" i="24"/>
  <c r="F487" i="24"/>
  <c r="F559" i="24"/>
  <c r="F718" i="24"/>
  <c r="F33" i="24"/>
  <c r="F80" i="24"/>
  <c r="F163" i="24"/>
  <c r="F212" i="24"/>
  <c r="F262" i="24"/>
  <c r="F396" i="24"/>
  <c r="F456" i="24"/>
  <c r="F499" i="24"/>
  <c r="F635" i="24"/>
  <c r="F2" i="24"/>
  <c r="F13" i="24" s="1"/>
  <c r="H40" i="22" s="1"/>
  <c r="F45" i="24"/>
  <c r="F99" i="24"/>
  <c r="F181" i="24"/>
  <c r="F224" i="24"/>
  <c r="F276" i="24"/>
  <c r="F406" i="24"/>
  <c r="F464" i="24"/>
  <c r="F505" i="24"/>
  <c r="F645" i="24"/>
  <c r="F14" i="24"/>
  <c r="F23" i="24" s="1"/>
  <c r="H28" i="22" s="1"/>
  <c r="F54" i="24"/>
  <c r="F135" i="24"/>
  <c r="F190" i="24"/>
  <c r="F236" i="24"/>
  <c r="F288" i="24"/>
  <c r="F436" i="24"/>
  <c r="F476" i="24"/>
  <c r="F554" i="24"/>
  <c r="F173" i="24"/>
  <c r="E93" i="25" l="1"/>
  <c r="E96" i="25"/>
  <c r="H31" i="22" s="1"/>
  <c r="E82" i="25"/>
  <c r="H63" i="22" s="1"/>
  <c r="E75" i="25"/>
  <c r="H107" i="22" s="1"/>
  <c r="E66" i="25"/>
  <c r="H95" i="22" s="1"/>
  <c r="E56" i="25"/>
  <c r="H67" i="22" s="1"/>
  <c r="E44" i="25"/>
  <c r="H45" i="22" s="1"/>
  <c r="E35" i="25"/>
  <c r="H37" i="22" s="1"/>
  <c r="E20" i="25"/>
  <c r="E23" i="25"/>
  <c r="H29" i="22" s="1"/>
  <c r="E11" i="25"/>
  <c r="E13" i="25"/>
  <c r="H41" i="22" s="1"/>
  <c r="F1266" i="24"/>
  <c r="F1255" i="24"/>
  <c r="F1254" i="24"/>
  <c r="F1250" i="24"/>
  <c r="F1249" i="24"/>
  <c r="F1242" i="24"/>
  <c r="F1240" i="24"/>
  <c r="F1239" i="24"/>
  <c r="F1234" i="24"/>
  <c r="F1225" i="24"/>
  <c r="F1223" i="24"/>
  <c r="F1222" i="24"/>
  <c r="F1217" i="24"/>
  <c r="F1214" i="24"/>
  <c r="F1208" i="24"/>
  <c r="F1206" i="24"/>
  <c r="F1201" i="24"/>
  <c r="F1198" i="24"/>
  <c r="F1196" i="24"/>
  <c r="F1195" i="24"/>
  <c r="F1190" i="24"/>
  <c r="F1187" i="24"/>
  <c r="F1183" i="24"/>
  <c r="F1181" i="24"/>
  <c r="F1180" i="24"/>
  <c r="F1175" i="24"/>
  <c r="F1170" i="24"/>
  <c r="F1168" i="24"/>
  <c r="F1167" i="24"/>
  <c r="F1162" i="24"/>
  <c r="F1155" i="24"/>
  <c r="F1153" i="24"/>
  <c r="F1152" i="24"/>
  <c r="F1147" i="24"/>
  <c r="F1142" i="24"/>
  <c r="F1140" i="24"/>
  <c r="F1139" i="24"/>
  <c r="F1134" i="24"/>
  <c r="F1129" i="24"/>
  <c r="F1127" i="24"/>
  <c r="F1126" i="24"/>
  <c r="F1121" i="24"/>
  <c r="F1116" i="24"/>
  <c r="F1114" i="24"/>
  <c r="F1113" i="24"/>
  <c r="F1108" i="24"/>
  <c r="F1103" i="24"/>
  <c r="F1101" i="24"/>
  <c r="F1100" i="24"/>
  <c r="F1095" i="24"/>
  <c r="F1090" i="24"/>
  <c r="F1088" i="24"/>
  <c r="F1087" i="24"/>
  <c r="F1082" i="24"/>
  <c r="F1077" i="24"/>
  <c r="F1075" i="24"/>
  <c r="F1074" i="24"/>
  <c r="F1069" i="24"/>
  <c r="F1064" i="24"/>
  <c r="F1062" i="24"/>
  <c r="F1061" i="24"/>
  <c r="F1056" i="24"/>
  <c r="F1051" i="24"/>
  <c r="F1049" i="24"/>
  <c r="F1048" i="24"/>
  <c r="F1043" i="24"/>
  <c r="F1038" i="24"/>
  <c r="F1036" i="24"/>
  <c r="F1035" i="24"/>
  <c r="F1030" i="24"/>
  <c r="F1025" i="24"/>
  <c r="F1023" i="24"/>
  <c r="F1022" i="24"/>
  <c r="F1017" i="24"/>
  <c r="F1012" i="24"/>
  <c r="F1010" i="24"/>
  <c r="F1009" i="24"/>
  <c r="F1004" i="24"/>
  <c r="F999" i="24"/>
  <c r="F997" i="24"/>
  <c r="F996" i="24"/>
  <c r="F991" i="24"/>
  <c r="F986" i="24"/>
  <c r="F984" i="24"/>
  <c r="F983" i="24"/>
  <c r="F978" i="24"/>
  <c r="F973" i="24"/>
  <c r="F971" i="24"/>
  <c r="F970" i="24"/>
  <c r="F965" i="24"/>
  <c r="F964" i="24"/>
  <c r="F947" i="24"/>
  <c r="F906" i="24"/>
  <c r="F827" i="24"/>
  <c r="F729" i="24"/>
  <c r="H142" i="22" s="1"/>
  <c r="F692" i="24"/>
  <c r="F688" i="24"/>
  <c r="H108" i="22" s="1"/>
  <c r="F658" i="24"/>
  <c r="F644" i="24"/>
  <c r="H46" i="22" s="1"/>
  <c r="F577" i="24"/>
  <c r="F567" i="24"/>
  <c r="H131" i="22" s="1"/>
  <c r="F558" i="24"/>
  <c r="H103" i="22" s="1"/>
  <c r="F526" i="24"/>
  <c r="F528" i="24" s="1"/>
  <c r="F514" i="24"/>
  <c r="H32" i="22" s="1"/>
  <c r="F504" i="24"/>
  <c r="H109" i="22" s="1"/>
  <c r="F498" i="24"/>
  <c r="H143" i="22" s="1"/>
  <c r="F486" i="24"/>
  <c r="H17" i="22" s="1"/>
  <c r="F475" i="24"/>
  <c r="H16" i="22" s="1"/>
  <c r="F463" i="24"/>
  <c r="H18" i="22" s="1"/>
  <c r="F455" i="24"/>
  <c r="H14" i="22" s="1"/>
  <c r="F445" i="24"/>
  <c r="H15" i="22" s="1"/>
  <c r="F414" i="24"/>
  <c r="H106" i="22" s="1"/>
  <c r="F405" i="24"/>
  <c r="H35" i="22" s="1"/>
  <c r="F395" i="24"/>
  <c r="H105" i="22" s="1"/>
  <c r="F353" i="24"/>
  <c r="F297" i="24"/>
  <c r="H9" i="22" s="1"/>
  <c r="F287" i="24"/>
  <c r="H145" i="22" s="1"/>
  <c r="F275" i="24"/>
  <c r="H34" i="22" s="1"/>
  <c r="F255" i="24"/>
  <c r="F245" i="24"/>
  <c r="H94" i="22" s="1"/>
  <c r="F235" i="24"/>
  <c r="H39" i="22" s="1"/>
  <c r="F223" i="24"/>
  <c r="H42" i="22" s="1"/>
  <c r="F211" i="24"/>
  <c r="H10" i="22" s="1"/>
  <c r="F201" i="24"/>
  <c r="H66" i="22" s="1"/>
  <c r="F189" i="24"/>
  <c r="H137" i="22" s="1"/>
  <c r="F176" i="24"/>
  <c r="F171" i="24"/>
  <c r="H136" i="22" s="1"/>
  <c r="F153" i="24"/>
  <c r="H43" i="22" s="1"/>
  <c r="F143" i="24"/>
  <c r="H155" i="22" s="1"/>
  <c r="F107" i="24"/>
  <c r="H156" i="22" s="1"/>
  <c r="F90" i="24"/>
  <c r="H33" i="22" s="1"/>
  <c r="F79" i="24"/>
  <c r="H38" i="22" s="1"/>
  <c r="F62" i="24"/>
  <c r="H30" i="22" s="1"/>
  <c r="F53" i="24"/>
  <c r="H44" i="22" s="1"/>
  <c r="F44" i="24"/>
  <c r="H36" i="22" s="1"/>
  <c r="F20" i="24"/>
  <c r="F11" i="24"/>
  <c r="F612" i="24" l="1"/>
  <c r="F534" i="24"/>
  <c r="F634" i="24"/>
  <c r="F261" i="24"/>
  <c r="H116" i="22" s="1"/>
  <c r="F324" i="24"/>
  <c r="H160" i="22" s="1"/>
  <c r="F381" i="24"/>
  <c r="H62" i="22" s="1"/>
  <c r="I4" i="22"/>
  <c r="G137" i="22" l="1"/>
  <c r="G127" i="22"/>
  <c r="G122" i="22"/>
  <c r="G120" i="22"/>
  <c r="G98" i="22"/>
  <c r="G53" i="22"/>
  <c r="G36" i="22"/>
  <c r="G40" i="22"/>
  <c r="G12" i="22"/>
  <c r="G13" i="22"/>
  <c r="G14" i="22"/>
  <c r="G20" i="22"/>
  <c r="G21" i="22"/>
  <c r="G22" i="22"/>
  <c r="G27" i="22"/>
  <c r="G28" i="22"/>
  <c r="G29" i="22"/>
  <c r="G32" i="22"/>
  <c r="G34" i="22"/>
  <c r="G35" i="22"/>
  <c r="G38" i="22"/>
  <c r="G39" i="22"/>
  <c r="G42" i="22"/>
  <c r="G43" i="22"/>
  <c r="G44" i="22"/>
  <c r="G45" i="22"/>
  <c r="G46" i="22"/>
  <c r="G51" i="22"/>
  <c r="G52" i="22"/>
  <c r="G56" i="22"/>
  <c r="G57" i="22"/>
  <c r="G58" i="22"/>
  <c r="G59" i="22"/>
  <c r="G60" i="22"/>
  <c r="G61" i="22"/>
  <c r="G62" i="22"/>
  <c r="G64" i="22"/>
  <c r="G66" i="22"/>
  <c r="G67" i="22"/>
  <c r="G69" i="22"/>
  <c r="G70" i="22"/>
  <c r="G92" i="22"/>
  <c r="G94" i="22"/>
  <c r="G96" i="22"/>
  <c r="G97" i="22"/>
  <c r="G100" i="22"/>
  <c r="G101" i="22"/>
  <c r="G102" i="22"/>
  <c r="G103" i="22"/>
  <c r="G104" i="22"/>
  <c r="G105" i="22"/>
  <c r="G106" i="22"/>
  <c r="G108" i="22"/>
  <c r="G109" i="22"/>
  <c r="G111" i="22"/>
  <c r="G112" i="22"/>
  <c r="G113" i="22"/>
  <c r="G114" i="22"/>
  <c r="G115" i="22"/>
  <c r="G116" i="22"/>
  <c r="G117" i="22"/>
  <c r="G118" i="22"/>
  <c r="G123" i="22"/>
  <c r="G124" i="22"/>
  <c r="G125" i="22"/>
  <c r="G126" i="22"/>
  <c r="G130" i="22"/>
  <c r="G131" i="22"/>
  <c r="G132" i="22"/>
  <c r="G133" i="22"/>
  <c r="G134" i="22"/>
  <c r="G135" i="22"/>
  <c r="G138" i="22"/>
  <c r="G139" i="22"/>
  <c r="G140" i="22"/>
  <c r="G141" i="22"/>
  <c r="G142" i="22"/>
  <c r="G143" i="22"/>
  <c r="G144" i="22"/>
  <c r="G145" i="22"/>
  <c r="G146" i="22"/>
  <c r="G149" i="22"/>
  <c r="G150" i="22"/>
  <c r="G154" i="22"/>
  <c r="G155" i="22"/>
  <c r="G156" i="22"/>
  <c r="G158" i="22"/>
  <c r="G9" i="22"/>
  <c r="L16" i="21" l="1"/>
  <c r="L17" i="21"/>
  <c r="L18" i="21"/>
  <c r="L19" i="21"/>
  <c r="L20" i="21"/>
  <c r="L22" i="21"/>
  <c r="H24" i="22" s="1"/>
  <c r="L21" i="21"/>
  <c r="H25" i="22" s="1"/>
  <c r="L23" i="21"/>
  <c r="L24" i="21"/>
  <c r="L25" i="21"/>
  <c r="L26" i="21"/>
  <c r="H27" i="22" s="1"/>
  <c r="L27" i="21"/>
  <c r="F663" i="24" s="1"/>
  <c r="F666" i="24" s="1"/>
  <c r="H47" i="22" s="1"/>
  <c r="L28" i="21"/>
  <c r="F929" i="24" s="1"/>
  <c r="F936" i="24" s="1"/>
  <c r="H124" i="22" s="1"/>
  <c r="L29" i="21"/>
  <c r="L30" i="21"/>
  <c r="L32" i="21"/>
  <c r="L31" i="21"/>
  <c r="L33" i="21"/>
  <c r="H61" i="22" s="1"/>
  <c r="L34" i="21"/>
  <c r="L35" i="21"/>
  <c r="F669" i="24" s="1"/>
  <c r="F677" i="24" s="1"/>
  <c r="H26" i="22" s="1"/>
  <c r="L36" i="21"/>
  <c r="L37" i="21"/>
  <c r="H64" i="22" s="1"/>
  <c r="L38" i="21"/>
  <c r="L39" i="21"/>
  <c r="L40" i="21"/>
  <c r="L41" i="21"/>
  <c r="E59" i="25" s="1"/>
  <c r="L42" i="21"/>
  <c r="H68" i="22" s="1"/>
  <c r="L44" i="21"/>
  <c r="L43" i="21"/>
  <c r="L45" i="21"/>
  <c r="L46" i="21"/>
  <c r="H71" i="22" s="1"/>
  <c r="L47" i="21"/>
  <c r="L49" i="21"/>
  <c r="H70" i="22" s="1"/>
  <c r="L51" i="21"/>
  <c r="L50" i="21"/>
  <c r="H69" i="22" s="1"/>
  <c r="L48" i="21"/>
  <c r="L52" i="21"/>
  <c r="L53" i="21"/>
  <c r="L54" i="21"/>
  <c r="H93" i="22" s="1"/>
  <c r="L55" i="21"/>
  <c r="H92" i="22" s="1"/>
  <c r="L56" i="21"/>
  <c r="H96" i="22" s="1"/>
  <c r="L58" i="21"/>
  <c r="F786" i="24" s="1"/>
  <c r="F789" i="24" s="1"/>
  <c r="L59" i="21"/>
  <c r="L57" i="21"/>
  <c r="L61" i="21"/>
  <c r="L62" i="21"/>
  <c r="F1002" i="24" s="1"/>
  <c r="L60" i="21"/>
  <c r="L65" i="21"/>
  <c r="L63" i="21"/>
  <c r="L64" i="21"/>
  <c r="L66" i="21"/>
  <c r="L67" i="21"/>
  <c r="F1253" i="24" s="1"/>
  <c r="F1259" i="24" s="1"/>
  <c r="H99" i="22" s="1"/>
  <c r="L68" i="21"/>
  <c r="L69" i="21"/>
  <c r="L70" i="21"/>
  <c r="L75" i="21"/>
  <c r="L71" i="21"/>
  <c r="L72" i="21"/>
  <c r="L73" i="21"/>
  <c r="L74" i="21"/>
  <c r="L76" i="21"/>
  <c r="L77" i="21"/>
  <c r="L78" i="21"/>
  <c r="L79" i="21"/>
  <c r="L80" i="21"/>
  <c r="L81" i="21"/>
  <c r="L82" i="21"/>
  <c r="F1093" i="24" s="1"/>
  <c r="F1105" i="24" s="1"/>
  <c r="H83" i="22" s="1"/>
  <c r="L83" i="21"/>
  <c r="L84" i="21"/>
  <c r="F1041" i="24" s="1"/>
  <c r="F1053" i="24" s="1"/>
  <c r="H84" i="22" s="1"/>
  <c r="L92" i="21"/>
  <c r="L86" i="21"/>
  <c r="L87" i="21"/>
  <c r="H123" i="22" s="1"/>
  <c r="L88" i="21"/>
  <c r="L89" i="21"/>
  <c r="L90" i="21"/>
  <c r="L85" i="21"/>
  <c r="L91" i="21"/>
  <c r="L94" i="21"/>
  <c r="L95" i="21"/>
  <c r="F1211" i="24" s="1"/>
  <c r="L93" i="21"/>
  <c r="L96" i="21"/>
  <c r="L97" i="21"/>
  <c r="H134" i="22" s="1"/>
  <c r="L98" i="21"/>
  <c r="H135" i="22" s="1"/>
  <c r="L99" i="21"/>
  <c r="L100" i="21"/>
  <c r="L102" i="21"/>
  <c r="L101" i="21"/>
  <c r="L103" i="21"/>
  <c r="L104" i="21"/>
  <c r="L105" i="21"/>
  <c r="F740" i="24" s="1"/>
  <c r="L106" i="21"/>
  <c r="L107" i="21"/>
  <c r="H157" i="22" s="1"/>
  <c r="L108" i="21"/>
  <c r="L109" i="21"/>
  <c r="L113" i="21"/>
  <c r="L110" i="21"/>
  <c r="L111" i="21"/>
  <c r="F1173" i="24" s="1"/>
  <c r="L112" i="21"/>
  <c r="L3" i="21"/>
  <c r="L4" i="21"/>
  <c r="L5" i="21"/>
  <c r="L6" i="21"/>
  <c r="L8" i="21"/>
  <c r="L7" i="21"/>
  <c r="L9" i="21"/>
  <c r="L14" i="21"/>
  <c r="E29" i="25" l="1"/>
  <c r="E9" i="25"/>
  <c r="E71" i="25"/>
  <c r="E49" i="25"/>
  <c r="E31" i="25"/>
  <c r="E92" i="25"/>
  <c r="E19" i="25"/>
  <c r="E60" i="25"/>
  <c r="E10" i="25"/>
  <c r="E52" i="25"/>
  <c r="E58" i="25"/>
  <c r="E17" i="25"/>
  <c r="E54" i="25"/>
  <c r="E5" i="25"/>
  <c r="E90" i="25"/>
  <c r="E40" i="25"/>
  <c r="E72" i="25"/>
  <c r="E28" i="25"/>
  <c r="F613" i="24"/>
  <c r="F617" i="24" s="1"/>
  <c r="H58" i="22" s="1"/>
  <c r="F1015" i="24"/>
  <c r="F1027" i="24" s="1"/>
  <c r="H90" i="22" s="1"/>
  <c r="F1067" i="24"/>
  <c r="F1079" i="24" s="1"/>
  <c r="H87" i="22" s="1"/>
  <c r="F790" i="24"/>
  <c r="F800" i="24" s="1"/>
  <c r="H139" i="22" s="1"/>
  <c r="F697" i="24"/>
  <c r="F425" i="24"/>
  <c r="F435" i="24" s="1"/>
  <c r="H141" i="22" s="1"/>
  <c r="F357" i="24"/>
  <c r="F1178" i="24"/>
  <c r="F1124" i="24"/>
  <c r="F1072" i="24"/>
  <c r="F1020" i="24"/>
  <c r="F1237" i="24"/>
  <c r="F1165" i="24"/>
  <c r="F1111" i="24"/>
  <c r="F1059" i="24"/>
  <c r="F1007" i="24"/>
  <c r="F1220" i="24"/>
  <c r="F1150" i="24"/>
  <c r="F1098" i="24"/>
  <c r="F1046" i="24"/>
  <c r="F994" i="24"/>
  <c r="F1193" i="24"/>
  <c r="F1137" i="24"/>
  <c r="F1085" i="24"/>
  <c r="F1033" i="24"/>
  <c r="F981" i="24"/>
  <c r="F963" i="24"/>
  <c r="F975" i="24" s="1"/>
  <c r="H88" i="22" s="1"/>
  <c r="F1119" i="24"/>
  <c r="F1131" i="24" s="1"/>
  <c r="H76" i="22" s="1"/>
  <c r="F562" i="24"/>
  <c r="F139" i="24"/>
  <c r="F1188" i="24"/>
  <c r="F733" i="24"/>
  <c r="F739" i="24" s="1"/>
  <c r="H146" i="22" s="1"/>
  <c r="F640" i="24"/>
  <c r="F400" i="24"/>
  <c r="F103" i="24"/>
  <c r="F845" i="24"/>
  <c r="F853" i="24" s="1"/>
  <c r="H114" i="22" s="1"/>
  <c r="F727" i="24"/>
  <c r="F600" i="24"/>
  <c r="F509" i="24"/>
  <c r="F428" i="24"/>
  <c r="F360" i="24"/>
  <c r="F228" i="24"/>
  <c r="F167" i="24"/>
  <c r="F85" i="24"/>
  <c r="F9" i="24"/>
  <c r="F410" i="24"/>
  <c r="F194" i="24"/>
  <c r="F540" i="24"/>
  <c r="F250" i="24"/>
  <c r="F28" i="24"/>
  <c r="F803" i="24"/>
  <c r="F807" i="24" s="1"/>
  <c r="F700" i="24"/>
  <c r="F586" i="24"/>
  <c r="F592" i="24" s="1"/>
  <c r="H56" i="22" s="1"/>
  <c r="F496" i="24"/>
  <c r="F416" i="24"/>
  <c r="F424" i="24" s="1"/>
  <c r="H57" i="22" s="1"/>
  <c r="F292" i="24"/>
  <c r="F206" i="24"/>
  <c r="F148" i="24"/>
  <c r="F73" i="24"/>
  <c r="F793" i="24"/>
  <c r="F654" i="24"/>
  <c r="F451" i="24"/>
  <c r="F283" i="24"/>
  <c r="F38" i="24"/>
  <c r="F441" i="24"/>
  <c r="F185" i="24"/>
  <c r="F137" i="24"/>
  <c r="F101" i="24"/>
  <c r="F757" i="24"/>
  <c r="F766" i="24" s="1"/>
  <c r="H122" i="22" s="1"/>
  <c r="F748" i="24"/>
  <c r="F126" i="24"/>
  <c r="F791" i="24"/>
  <c r="F698" i="24"/>
  <c r="F1261" i="24"/>
  <c r="F1186" i="24"/>
  <c r="F575" i="24"/>
  <c r="F683" i="24"/>
  <c r="F447" i="24"/>
  <c r="F241" i="24"/>
  <c r="F215" i="24"/>
  <c r="F481" i="24"/>
  <c r="F437" i="24"/>
  <c r="F515" i="24"/>
  <c r="F35" i="24"/>
  <c r="F470" i="24"/>
  <c r="F407" i="24"/>
  <c r="F707" i="24"/>
  <c r="F459" i="24"/>
  <c r="F391" i="24"/>
  <c r="F1185" i="24"/>
  <c r="H73" i="22" s="1"/>
  <c r="F1028" i="24"/>
  <c r="F1040" i="24" s="1"/>
  <c r="H89" i="22" s="1"/>
  <c r="F913" i="24"/>
  <c r="F920" i="24" s="1"/>
  <c r="H144" i="22" s="1"/>
  <c r="F896" i="24"/>
  <c r="F904" i="24" s="1"/>
  <c r="H111" i="22" s="1"/>
  <c r="F888" i="24"/>
  <c r="F1080" i="24"/>
  <c r="F1092" i="24" s="1"/>
  <c r="H86" i="22" s="1"/>
  <c r="F1229" i="24"/>
  <c r="F1244" i="24" s="1"/>
  <c r="H72" i="22" s="1"/>
  <c r="F1262" i="24"/>
  <c r="F1177" i="24"/>
  <c r="F1123" i="24"/>
  <c r="F1071" i="24"/>
  <c r="F1019" i="24"/>
  <c r="F967" i="24"/>
  <c r="F1236" i="24"/>
  <c r="F1164" i="24"/>
  <c r="F1172" i="24" s="1"/>
  <c r="H81" i="22" s="1"/>
  <c r="F1110" i="24"/>
  <c r="F1058" i="24"/>
  <c r="F1006" i="24"/>
  <c r="F1219" i="24"/>
  <c r="F1149" i="24"/>
  <c r="F1097" i="24"/>
  <c r="F1045" i="24"/>
  <c r="F993" i="24"/>
  <c r="F1192" i="24"/>
  <c r="F1136" i="24"/>
  <c r="F1084" i="24"/>
  <c r="F1032" i="24"/>
  <c r="F980" i="24"/>
  <c r="F1245" i="24"/>
  <c r="F1252" i="24" s="1"/>
  <c r="H11" i="22" s="1"/>
  <c r="F1212" i="24"/>
  <c r="F751" i="24"/>
  <c r="F989" i="24"/>
  <c r="F1001" i="24" s="1"/>
  <c r="H80" i="22" s="1"/>
  <c r="F1106" i="24"/>
  <c r="F1118" i="24" s="1"/>
  <c r="H75" i="22" s="1"/>
  <c r="F1257" i="24"/>
  <c r="F1182" i="24"/>
  <c r="F1128" i="24"/>
  <c r="F1076" i="24"/>
  <c r="F1024" i="24"/>
  <c r="F972" i="24"/>
  <c r="F680" i="24"/>
  <c r="F614" i="24"/>
  <c r="F478" i="24"/>
  <c r="F337" i="24"/>
  <c r="F340" i="24" s="1"/>
  <c r="H101" i="22" s="1"/>
  <c r="F238" i="24"/>
  <c r="F1241" i="24"/>
  <c r="F1169" i="24"/>
  <c r="F1115" i="24"/>
  <c r="F1063" i="24"/>
  <c r="F1011" i="24"/>
  <c r="F764" i="24"/>
  <c r="F655" i="24"/>
  <c r="F581" i="24"/>
  <c r="F584" i="24" s="1"/>
  <c r="H54" i="22" s="1"/>
  <c r="F467" i="24"/>
  <c r="F326" i="24"/>
  <c r="F332" i="24" s="1"/>
  <c r="H128" i="22" s="1"/>
  <c r="F229" i="24"/>
  <c r="F1224" i="24"/>
  <c r="F1154" i="24"/>
  <c r="F1102" i="24"/>
  <c r="F1050" i="24"/>
  <c r="F998" i="24"/>
  <c r="F742" i="24"/>
  <c r="F627" i="24"/>
  <c r="F570" i="24"/>
  <c r="F578" i="24" s="1"/>
  <c r="H55" i="22" s="1"/>
  <c r="F421" i="24"/>
  <c r="F314" i="24"/>
  <c r="F317" i="24" s="1"/>
  <c r="H100" i="22" s="1"/>
  <c r="F64" i="24"/>
  <c r="F67" i="24" s="1"/>
  <c r="F1267" i="24"/>
  <c r="F1197" i="24"/>
  <c r="F1141" i="24"/>
  <c r="F1089" i="24"/>
  <c r="F1037" i="24"/>
  <c r="F985" i="24"/>
  <c r="F693" i="24"/>
  <c r="F696" i="24" s="1"/>
  <c r="H153" i="22" s="1"/>
  <c r="F621" i="24"/>
  <c r="F624" i="24" s="1"/>
  <c r="H104" i="22" s="1"/>
  <c r="F518" i="24"/>
  <c r="F344" i="24"/>
  <c r="F348" i="24" s="1"/>
  <c r="H119" i="22" s="1"/>
  <c r="F299" i="24"/>
  <c r="F307" i="24" s="1"/>
  <c r="H127" i="22" s="1"/>
  <c r="F744" i="24"/>
  <c r="H152" i="22" s="1"/>
  <c r="F625" i="24"/>
  <c r="F629" i="24" s="1"/>
  <c r="H151" i="22" s="1"/>
  <c r="F745" i="24"/>
  <c r="F754" i="24" s="1"/>
  <c r="F714" i="24"/>
  <c r="F367" i="24"/>
  <c r="F374" i="24" s="1"/>
  <c r="H52" i="22" s="1"/>
  <c r="F1145" i="24"/>
  <c r="F1157" i="24" s="1"/>
  <c r="H85" i="22" s="1"/>
  <c r="F1014" i="24"/>
  <c r="H78" i="22" s="1"/>
  <c r="F976" i="24"/>
  <c r="F1230" i="24"/>
  <c r="F1132" i="24"/>
  <c r="F1144" i="24" s="1"/>
  <c r="H74" i="22" s="1"/>
  <c r="F826" i="24"/>
  <c r="F833" i="24" s="1"/>
  <c r="H12" i="22" s="1"/>
  <c r="F723" i="24"/>
  <c r="F477" i="24"/>
  <c r="F442" i="24"/>
  <c r="F237" i="24"/>
  <c r="F37" i="24"/>
  <c r="F795" i="24"/>
  <c r="F711" i="24"/>
  <c r="F641" i="24"/>
  <c r="F542" i="24"/>
  <c r="F466" i="24"/>
  <c r="F430" i="24"/>
  <c r="F384" i="24"/>
  <c r="F388" i="24" s="1"/>
  <c r="F278" i="24"/>
  <c r="F230" i="24"/>
  <c r="F184" i="24"/>
  <c r="F147" i="24"/>
  <c r="F114" i="24"/>
  <c r="F769" i="24"/>
  <c r="F773" i="24" s="1"/>
  <c r="F702" i="24"/>
  <c r="F597" i="24"/>
  <c r="F508" i="24"/>
  <c r="F460" i="24"/>
  <c r="F411" i="24"/>
  <c r="F369" i="24"/>
  <c r="F265" i="24"/>
  <c r="F216" i="24"/>
  <c r="F177" i="24"/>
  <c r="F180" i="24" s="1"/>
  <c r="H121" i="22" s="1"/>
  <c r="F138" i="24"/>
  <c r="F102" i="24"/>
  <c r="F55" i="24"/>
  <c r="F17" i="24"/>
  <c r="F546" i="24"/>
  <c r="F553" i="24" s="1"/>
  <c r="H51" i="22" s="1"/>
  <c r="F392" i="24"/>
  <c r="F199" i="24"/>
  <c r="F122" i="24"/>
  <c r="F125" i="24" s="1"/>
  <c r="H50" i="22" s="1"/>
  <c r="F26" i="24"/>
  <c r="F855" i="24"/>
  <c r="F861" i="24" s="1"/>
  <c r="H158" i="22" s="1"/>
  <c r="F737" i="24"/>
  <c r="F679" i="24"/>
  <c r="F563" i="24"/>
  <c r="F492" i="24"/>
  <c r="F452" i="24"/>
  <c r="F401" i="24"/>
  <c r="F362" i="24"/>
  <c r="F251" i="24"/>
  <c r="F205" i="24"/>
  <c r="F166" i="24"/>
  <c r="F130" i="24"/>
  <c r="F95" i="24"/>
  <c r="F98" i="24" s="1"/>
  <c r="H117" i="22" s="1"/>
  <c r="F49" i="24"/>
  <c r="F5" i="24"/>
  <c r="F670" i="24"/>
  <c r="F291" i="24"/>
  <c r="F159" i="24"/>
  <c r="F162" i="24" s="1"/>
  <c r="H120" i="22" s="1"/>
  <c r="F84" i="24"/>
  <c r="F72" i="24"/>
  <c r="F1260" i="24"/>
  <c r="F1269" i="24" s="1"/>
  <c r="H23" i="22" s="1"/>
  <c r="F40" i="24"/>
  <c r="F777" i="24"/>
  <c r="F781" i="24" s="1"/>
  <c r="F284" i="24"/>
  <c r="F110" i="24"/>
  <c r="F117" i="24" s="1"/>
  <c r="H150" i="22" s="1"/>
  <c r="F939" i="24"/>
  <c r="F956" i="24"/>
  <c r="F889" i="24"/>
  <c r="F1248" i="24"/>
  <c r="F1221" i="24"/>
  <c r="F1265" i="24"/>
  <c r="F1256" i="24"/>
  <c r="F1238" i="24"/>
  <c r="F1179" i="24"/>
  <c r="F1166" i="24"/>
  <c r="F1194" i="24"/>
  <c r="F1151" i="24"/>
  <c r="F1138" i="24"/>
  <c r="F1125" i="24"/>
  <c r="F1112" i="24"/>
  <c r="F1099" i="24"/>
  <c r="F1086" i="24"/>
  <c r="F1073" i="24"/>
  <c r="F1060" i="24"/>
  <c r="F1047" i="24"/>
  <c r="F1034" i="24"/>
  <c r="F1021" i="24"/>
  <c r="F1008" i="24"/>
  <c r="F995" i="24"/>
  <c r="F982" i="24"/>
  <c r="F969" i="24"/>
  <c r="F706" i="24"/>
  <c r="H138" i="22" s="1"/>
  <c r="F366" i="24"/>
  <c r="H140" i="22" s="1"/>
  <c r="F1228" i="24"/>
  <c r="H147" i="22" s="1"/>
  <c r="F968" i="24"/>
  <c r="F483" i="24"/>
  <c r="F438" i="24"/>
  <c r="F457" i="24"/>
  <c r="F465" i="24"/>
  <c r="F448" i="24"/>
  <c r="F134" i="24"/>
  <c r="H102" i="22" s="1"/>
  <c r="F863" i="24"/>
  <c r="F870" i="24"/>
  <c r="F877" i="24" s="1"/>
  <c r="H48" i="22" s="1"/>
  <c r="F1202" i="24"/>
  <c r="F1210" i="24" s="1"/>
  <c r="H65" i="22" s="1"/>
  <c r="F1215" i="24"/>
  <c r="F1264" i="24"/>
  <c r="F1246" i="24"/>
  <c r="F1232" i="24"/>
  <c r="F988" i="24"/>
  <c r="H77" i="22" s="1"/>
  <c r="F1200" i="24"/>
  <c r="H79" i="22" s="1"/>
  <c r="F576" i="24"/>
  <c r="F535" i="24"/>
  <c r="F544" i="24" s="1"/>
  <c r="F593" i="24"/>
  <c r="F602" i="24" s="1"/>
  <c r="H97" i="22" s="1"/>
  <c r="F521" i="24"/>
  <c r="H53" i="22" s="1"/>
  <c r="F717" i="24"/>
  <c r="H13" i="22" s="1"/>
  <c r="F846" i="24"/>
  <c r="F701" i="24"/>
  <c r="F588" i="24"/>
  <c r="F479" i="24"/>
  <c r="F361" i="24"/>
  <c r="F239" i="24"/>
  <c r="F197" i="24"/>
  <c r="F10" i="24"/>
  <c r="F804" i="24"/>
  <c r="F681" i="24"/>
  <c r="F538" i="24"/>
  <c r="F468" i="24"/>
  <c r="F352" i="24"/>
  <c r="F356" i="24" s="1"/>
  <c r="H159" i="22" s="1"/>
  <c r="F232" i="24"/>
  <c r="F149" i="24"/>
  <c r="F794" i="24"/>
  <c r="F673" i="24"/>
  <c r="F511" i="24"/>
  <c r="F429" i="24"/>
  <c r="F293" i="24"/>
  <c r="F221" i="24"/>
  <c r="F75" i="24"/>
  <c r="F1207" i="24"/>
  <c r="F725" i="24"/>
  <c r="F596" i="24"/>
  <c r="F494" i="24"/>
  <c r="F417" i="24"/>
  <c r="F272" i="24"/>
  <c r="F207" i="24"/>
  <c r="F19" i="24"/>
  <c r="F1054" i="24"/>
  <c r="F1066" i="24" s="1"/>
  <c r="H82" i="22" s="1"/>
  <c r="F871" i="24"/>
  <c r="F834" i="24"/>
  <c r="F842" i="24" s="1"/>
  <c r="H125" i="22" s="1"/>
  <c r="F938" i="24"/>
  <c r="F816" i="24"/>
  <c r="F823" i="24" s="1"/>
  <c r="H115" i="22" s="1"/>
  <c r="F902" i="24"/>
  <c r="F840" i="24"/>
  <c r="F948" i="24"/>
  <c r="F915" i="24"/>
  <c r="F881" i="24"/>
  <c r="F848" i="24"/>
  <c r="F810" i="24"/>
  <c r="F940" i="24"/>
  <c r="F907" i="24"/>
  <c r="F872" i="24"/>
  <c r="F836" i="24"/>
  <c r="F957" i="24"/>
  <c r="F931" i="24"/>
  <c r="F898" i="24"/>
  <c r="F864" i="24"/>
  <c r="F828" i="24"/>
  <c r="F923" i="24"/>
  <c r="F890" i="24"/>
  <c r="F856" i="24"/>
  <c r="F818" i="24"/>
  <c r="F930" i="24"/>
  <c r="F897" i="24"/>
  <c r="F887" i="24"/>
  <c r="F895" i="24" s="1"/>
  <c r="H126" i="22" s="1"/>
  <c r="F835" i="24"/>
  <c r="F817" i="24"/>
  <c r="F955" i="24"/>
  <c r="F937" i="24"/>
  <c r="F945" i="24" s="1"/>
  <c r="H110" i="22" s="1"/>
  <c r="F914" i="24"/>
  <c r="F809" i="24"/>
  <c r="F390" i="24"/>
  <c r="F458" i="24"/>
  <c r="F954" i="24"/>
  <c r="F962" i="24" s="1"/>
  <c r="H112" i="22" s="1"/>
  <c r="F946" i="24"/>
  <c r="F953" i="24" s="1"/>
  <c r="F808" i="24"/>
  <c r="F815" i="24" s="1"/>
  <c r="H22" i="22" s="1"/>
  <c r="F880" i="24"/>
  <c r="F886" i="24" s="1"/>
  <c r="H59" i="22" s="1"/>
  <c r="F862" i="24"/>
  <c r="F869" i="24" s="1"/>
  <c r="F921" i="24"/>
  <c r="F928" i="24" s="1"/>
  <c r="H20" i="22" s="1"/>
  <c r="F905" i="24"/>
  <c r="F912" i="24" s="1"/>
  <c r="H21" i="22" s="1"/>
  <c r="C5" i="22" l="1"/>
  <c r="H5" i="22"/>
  <c r="J5" i="22" s="1"/>
  <c r="H6" i="22"/>
  <c r="J6" i="22" s="1"/>
  <c r="L15" i="21" l="1"/>
  <c r="C6" i="22" l="1"/>
  <c r="C3" i="22" l="1"/>
  <c r="C7" i="22" l="1"/>
  <c r="C2" i="22" l="1"/>
  <c r="C4" i="22" l="1"/>
  <c r="J4" i="22"/>
</calcChain>
</file>

<file path=xl/sharedStrings.xml><?xml version="1.0" encoding="utf-8"?>
<sst xmlns="http://schemas.openxmlformats.org/spreadsheetml/2006/main" count="3317" uniqueCount="828">
  <si>
    <t>مقدار به گرم</t>
  </si>
  <si>
    <t>چلوخورشت قیمه سیب زمینی</t>
  </si>
  <si>
    <t>برنج</t>
  </si>
  <si>
    <t>گوشت</t>
  </si>
  <si>
    <t>سیب زمینی</t>
  </si>
  <si>
    <t>پیاز</t>
  </si>
  <si>
    <t>لپه</t>
  </si>
  <si>
    <t>آبلیمو</t>
  </si>
  <si>
    <t xml:space="preserve">به مقدار لازم </t>
  </si>
  <si>
    <t>چلوخورشت قورمه سبزی</t>
  </si>
  <si>
    <t>لوبیاقرمز</t>
  </si>
  <si>
    <t>به مقدارلازم</t>
  </si>
  <si>
    <t>نان</t>
  </si>
  <si>
    <t>چلو جوجه کباب</t>
  </si>
  <si>
    <t>زعفران</t>
  </si>
  <si>
    <t>سیخ چوبی</t>
  </si>
  <si>
    <t>چلو کباب کوبیده</t>
  </si>
  <si>
    <t>دنبه</t>
  </si>
  <si>
    <t>سماق</t>
  </si>
  <si>
    <t>عدس پلو</t>
  </si>
  <si>
    <t>عدس</t>
  </si>
  <si>
    <t>چلوکوبیده مرغ</t>
  </si>
  <si>
    <t>زرشک</t>
  </si>
  <si>
    <t>هویج</t>
  </si>
  <si>
    <t>فلفل دلمه</t>
  </si>
  <si>
    <t>بمقدارلازم</t>
  </si>
  <si>
    <t>بادمجان</t>
  </si>
  <si>
    <t>چلو خورشت کرفس</t>
  </si>
  <si>
    <t>کرفس</t>
  </si>
  <si>
    <t>ماکارانی باگوشت</t>
  </si>
  <si>
    <t>ماکارانی</t>
  </si>
  <si>
    <t>خوراک مرغ</t>
  </si>
  <si>
    <t>به مقدار لازم</t>
  </si>
  <si>
    <t>سبزی پلویی</t>
  </si>
  <si>
    <t>چلوخورشت فسنجان بامرغ</t>
  </si>
  <si>
    <t>مغزگردو</t>
  </si>
  <si>
    <t>خوراک کشک و بادمجان</t>
  </si>
  <si>
    <t>کشک</t>
  </si>
  <si>
    <t>چلوخورشت آلو</t>
  </si>
  <si>
    <t>آلو</t>
  </si>
  <si>
    <t>دوسیخ کباب کوبیده</t>
  </si>
  <si>
    <t>شویدپلوباتن</t>
  </si>
  <si>
    <t>تن</t>
  </si>
  <si>
    <t>خوراک کوکوآماده</t>
  </si>
  <si>
    <t>سبزی کوکو</t>
  </si>
  <si>
    <t>تخم مرغ</t>
  </si>
  <si>
    <t>خوراک لوبیاچیتی</t>
  </si>
  <si>
    <t>سوپ جو</t>
  </si>
  <si>
    <t>جعفری</t>
  </si>
  <si>
    <t>سوپ ورمیشل</t>
  </si>
  <si>
    <t>ورمیشل</t>
  </si>
  <si>
    <t>لوبیا پلو</t>
  </si>
  <si>
    <t>خوراک کوکوسیب زمینی</t>
  </si>
  <si>
    <t>خوراک سالادالویه</t>
  </si>
  <si>
    <t>خیارشور</t>
  </si>
  <si>
    <t>سس مایونز</t>
  </si>
  <si>
    <t>کوفته تبریزی</t>
  </si>
  <si>
    <t>سبزی کوفته</t>
  </si>
  <si>
    <t>خوراک کتلت(2عدد)</t>
  </si>
  <si>
    <t>آرد سوخاری</t>
  </si>
  <si>
    <t>چلوگوشت</t>
  </si>
  <si>
    <t>خوراک همبرگر</t>
  </si>
  <si>
    <t>همبرگر60درصد</t>
  </si>
  <si>
    <t>شله زرد</t>
  </si>
  <si>
    <t>شکر</t>
  </si>
  <si>
    <t>حلوا</t>
  </si>
  <si>
    <t>گلاب</t>
  </si>
  <si>
    <t>سالادفصل</t>
  </si>
  <si>
    <t>کاهو</t>
  </si>
  <si>
    <t>خیار</t>
  </si>
  <si>
    <t>ماکارانی فرمی</t>
  </si>
  <si>
    <t>کالباس</t>
  </si>
  <si>
    <t>سالادشیرازی</t>
  </si>
  <si>
    <t>آبغوره</t>
  </si>
  <si>
    <t>نعنا خشک</t>
  </si>
  <si>
    <t>خوراک تخم مرغ سیب زمینی</t>
  </si>
  <si>
    <t>2عدد</t>
  </si>
  <si>
    <t>نمک و ادویه</t>
  </si>
  <si>
    <t>آش رشته با کشک</t>
  </si>
  <si>
    <t>سبزی آش</t>
  </si>
  <si>
    <t>رشته آش</t>
  </si>
  <si>
    <t>نخود</t>
  </si>
  <si>
    <t>نام مخلفات</t>
  </si>
  <si>
    <t>مقدار/تعداد</t>
  </si>
  <si>
    <t>1عدد</t>
  </si>
  <si>
    <t xml:space="preserve">سس  قرمز تکنفره </t>
  </si>
  <si>
    <t>سس سفید یکنفره</t>
  </si>
  <si>
    <t>قارچ تفت داده</t>
  </si>
  <si>
    <t>50گرم</t>
  </si>
  <si>
    <t>20گرم</t>
  </si>
  <si>
    <t>ترشی گوجه ای</t>
  </si>
  <si>
    <t>100گرم</t>
  </si>
  <si>
    <t>شوری گوجه ای</t>
  </si>
  <si>
    <t>ترشی لیته</t>
  </si>
  <si>
    <t>ریحان پاک کرده</t>
  </si>
  <si>
    <t>جعفری پاک کرده</t>
  </si>
  <si>
    <t>بادمجان سرخ شده</t>
  </si>
  <si>
    <t>نان ساندویجی بزرگ</t>
  </si>
  <si>
    <t>قند</t>
  </si>
  <si>
    <t>یک کیلو</t>
  </si>
  <si>
    <t>خرما</t>
  </si>
  <si>
    <t>700گرم</t>
  </si>
  <si>
    <t>3عدد</t>
  </si>
  <si>
    <t>نان لواش</t>
  </si>
  <si>
    <t>پنیر</t>
  </si>
  <si>
    <t>30گرم</t>
  </si>
  <si>
    <t>400گرم</t>
  </si>
  <si>
    <t>لیوان کاغذی</t>
  </si>
  <si>
    <t>عدسی</t>
  </si>
  <si>
    <t>تن ماهی 180گرمی</t>
  </si>
  <si>
    <t>ماست موسیر</t>
  </si>
  <si>
    <t>ژله یک نفره</t>
  </si>
  <si>
    <t>پنیر-کره -چای</t>
  </si>
  <si>
    <t xml:space="preserve">چای </t>
  </si>
  <si>
    <t xml:space="preserve">نان </t>
  </si>
  <si>
    <t>املت-چای</t>
  </si>
  <si>
    <t>چای</t>
  </si>
  <si>
    <t>کره-شیر-عسل-چای</t>
  </si>
  <si>
    <t>200سی سی</t>
  </si>
  <si>
    <t>شیر</t>
  </si>
  <si>
    <t>پنیر-خرما -چای</t>
  </si>
  <si>
    <t>پنیر-تخم مرغ-چای</t>
  </si>
  <si>
    <t>کره-حلواشکری-چای</t>
  </si>
  <si>
    <t>چلوخورشت قیمه بابادمجان</t>
  </si>
  <si>
    <t>پخته شده</t>
  </si>
  <si>
    <t>زرشک پلو با مرغ</t>
  </si>
  <si>
    <t>ران مرغ پاک شده</t>
  </si>
  <si>
    <t>قیمت (ریال)</t>
  </si>
  <si>
    <t>ناگت آماده مرغ</t>
  </si>
  <si>
    <t>ناگت آماده</t>
  </si>
  <si>
    <t>ناگت آماده گوشت</t>
  </si>
  <si>
    <t>قیمت(ریال)</t>
  </si>
  <si>
    <t>شیر250سی سی استریل</t>
  </si>
  <si>
    <t>شیر 200سی سی استریل</t>
  </si>
  <si>
    <t>شیر یک لیتری استریل</t>
  </si>
  <si>
    <t>پنیر یک نفره</t>
  </si>
  <si>
    <t>لیوان یکبار مصرف</t>
  </si>
  <si>
    <t>1بسته</t>
  </si>
  <si>
    <t>دلستر</t>
  </si>
  <si>
    <t>330 سی سی</t>
  </si>
  <si>
    <t>1</t>
  </si>
  <si>
    <t>4عدد</t>
  </si>
  <si>
    <t>دستمزد و موارد دیگر</t>
  </si>
  <si>
    <t>لیمو ترش بزرگ(100گرمی)</t>
  </si>
  <si>
    <t>شیر 200سی سی لیوانی</t>
  </si>
  <si>
    <t>کره 10 گرمی گیاهی</t>
  </si>
  <si>
    <t>کره 15گرمی گیاهی</t>
  </si>
  <si>
    <t xml:space="preserve">سیب زمینی </t>
  </si>
  <si>
    <t>حلواشکری یک نفره</t>
  </si>
  <si>
    <t>عسل یک نفره</t>
  </si>
  <si>
    <t>مربا یک نفره</t>
  </si>
  <si>
    <t>خامه یک نفره</t>
  </si>
  <si>
    <t>عدسی-چای</t>
  </si>
  <si>
    <t>نیمرو-چای</t>
  </si>
  <si>
    <t>پنیر-خامه-چای</t>
  </si>
  <si>
    <t>فیله مرغ سوخاری آماده</t>
  </si>
  <si>
    <t>120</t>
  </si>
  <si>
    <t>فیله آماده مرغ</t>
  </si>
  <si>
    <t>نارنج(حداقل 100گرمی)</t>
  </si>
  <si>
    <t>مربا یک نفره (20گرمی)</t>
  </si>
  <si>
    <t>کره یک نفره گاوی</t>
  </si>
  <si>
    <t>عسل یک نفره(20 گرمی)</t>
  </si>
  <si>
    <t>کره 10 گرمی گاوی</t>
  </si>
  <si>
    <t>کره 15 گرمی گاوی</t>
  </si>
  <si>
    <t>شنیتسل مرغ</t>
  </si>
  <si>
    <t>فرنی</t>
  </si>
  <si>
    <t>حلیم باگوشت گاو</t>
  </si>
  <si>
    <t>لرزان</t>
  </si>
  <si>
    <t>سبزی خوردن پاک شده</t>
  </si>
  <si>
    <t>گندم پوست کرده</t>
  </si>
  <si>
    <t>نمک و فلفل</t>
  </si>
  <si>
    <t>شیربرنج</t>
  </si>
  <si>
    <t>شویدخشک</t>
  </si>
  <si>
    <t>سس یک نفره</t>
  </si>
  <si>
    <t>ظرف سالاد درب دار</t>
  </si>
  <si>
    <t>330سی سی</t>
  </si>
  <si>
    <t>زیتون پرورده یک نفره</t>
  </si>
  <si>
    <t>80گرمی</t>
  </si>
  <si>
    <t>تن ماهی 120 گرمی</t>
  </si>
  <si>
    <t>دامداران</t>
  </si>
  <si>
    <t>پگاه</t>
  </si>
  <si>
    <t>کاله</t>
  </si>
  <si>
    <t>برادران</t>
  </si>
  <si>
    <t>تهران</t>
  </si>
  <si>
    <t>میهن</t>
  </si>
  <si>
    <t>شایان</t>
  </si>
  <si>
    <t>لیقوان</t>
  </si>
  <si>
    <t>شیلانه</t>
  </si>
  <si>
    <t>شیلتون</t>
  </si>
  <si>
    <t>هراز</t>
  </si>
  <si>
    <t>عقاب</t>
  </si>
  <si>
    <t>باز</t>
  </si>
  <si>
    <t>دلپذیر</t>
  </si>
  <si>
    <t>دلوسه</t>
  </si>
  <si>
    <t>بهنوش</t>
  </si>
  <si>
    <t>جوجو</t>
  </si>
  <si>
    <t>کوکاکولا</t>
  </si>
  <si>
    <t>زمزم</t>
  </si>
  <si>
    <t>کانادا</t>
  </si>
  <si>
    <t>شفق</t>
  </si>
  <si>
    <t>همبرگر 60 درصد</t>
  </si>
  <si>
    <t>روغن پخت و پز</t>
  </si>
  <si>
    <t>غنچه</t>
  </si>
  <si>
    <t>لادن</t>
  </si>
  <si>
    <t>رعنا</t>
  </si>
  <si>
    <t>روغن سرخ کردنی</t>
  </si>
  <si>
    <t>700 گرمی</t>
  </si>
  <si>
    <t>زر</t>
  </si>
  <si>
    <t>تک</t>
  </si>
  <si>
    <t>یک و یک</t>
  </si>
  <si>
    <t>چین چین</t>
  </si>
  <si>
    <t>مسماء</t>
  </si>
  <si>
    <t>برنج هندی</t>
  </si>
  <si>
    <t>محسن1121</t>
  </si>
  <si>
    <t>گلپسند 1121</t>
  </si>
  <si>
    <t>برنج پاکستانی</t>
  </si>
  <si>
    <t>دل1121</t>
  </si>
  <si>
    <t>زرین مهر1121</t>
  </si>
  <si>
    <t>برنج ایرانی</t>
  </si>
  <si>
    <t>دوکشت اعلاء</t>
  </si>
  <si>
    <t>طارم هاشمی اعلاء</t>
  </si>
  <si>
    <t>دونوچ اعلاء</t>
  </si>
  <si>
    <t>فجر</t>
  </si>
  <si>
    <t>ندا</t>
  </si>
  <si>
    <t>طارم پرمحصول</t>
  </si>
  <si>
    <t>0.5کیلویی</t>
  </si>
  <si>
    <t>کنسرو لوبیاچیتی آماده</t>
  </si>
  <si>
    <t xml:space="preserve">یک  ویک </t>
  </si>
  <si>
    <t>ابسته</t>
  </si>
  <si>
    <t>نامی نو</t>
  </si>
  <si>
    <t>رضوی</t>
  </si>
  <si>
    <t>مائده</t>
  </si>
  <si>
    <t>سبزی خورشتی تفت داده شده</t>
  </si>
  <si>
    <t>نشاسته</t>
  </si>
  <si>
    <t>200گرم</t>
  </si>
  <si>
    <t>بامیه حداقل 2عدد</t>
  </si>
  <si>
    <t>لیمو ترش (20گرمی)</t>
  </si>
  <si>
    <t>کوکو سبزی</t>
  </si>
  <si>
    <t>کشمش</t>
  </si>
  <si>
    <t>چیکن استراگانف</t>
  </si>
  <si>
    <t>کتلت مرغ با نخود</t>
  </si>
  <si>
    <t>نوع مواد</t>
  </si>
  <si>
    <t>قارچ</t>
  </si>
  <si>
    <t>نخود فرنگی</t>
  </si>
  <si>
    <t>چیپس خلالی</t>
  </si>
  <si>
    <t>جوجه چینی</t>
  </si>
  <si>
    <t>فیله مرغ</t>
  </si>
  <si>
    <t>دلستر تلخ</t>
  </si>
  <si>
    <t>گوجه فرنگی</t>
  </si>
  <si>
    <t>رب گوجه</t>
  </si>
  <si>
    <t>سیر</t>
  </si>
  <si>
    <t xml:space="preserve">پیاز </t>
  </si>
  <si>
    <t xml:space="preserve">لپه </t>
  </si>
  <si>
    <t>سالاد شیرازی 150گرمی</t>
  </si>
  <si>
    <t>خیارشور متوسط(60گرمی)</t>
  </si>
  <si>
    <t>خیارشور بزرگ(85گرمی)</t>
  </si>
  <si>
    <t>70گرم</t>
  </si>
  <si>
    <t>سالاد الویه آماده یک نفره مرغ</t>
  </si>
  <si>
    <t>سالاد الویه آماده یک نفره کالباس</t>
  </si>
  <si>
    <t>سس فرانسوی</t>
  </si>
  <si>
    <t>لیمو عمانی</t>
  </si>
  <si>
    <t>سبزی خورشتی</t>
  </si>
  <si>
    <t>لوبیا قرمز</t>
  </si>
  <si>
    <t>شنیتسل</t>
  </si>
  <si>
    <t>ران مرغ</t>
  </si>
  <si>
    <t>ماهی تیلاپیا</t>
  </si>
  <si>
    <t>کدو حلوایی</t>
  </si>
  <si>
    <t>ماست کیلویی</t>
  </si>
  <si>
    <t>لوبیا چیتی</t>
  </si>
  <si>
    <t>جو پوست کرده</t>
  </si>
  <si>
    <t>لوبیا سبز</t>
  </si>
  <si>
    <t>آرد برنج</t>
  </si>
  <si>
    <t>چای کیسه ای</t>
  </si>
  <si>
    <t>شیرکاکائو استریل</t>
  </si>
  <si>
    <t>آرد گندم</t>
  </si>
  <si>
    <t>ناگت مرغ</t>
  </si>
  <si>
    <t>ناگت گوشت</t>
  </si>
  <si>
    <t>عسل – کره - چای</t>
  </si>
  <si>
    <t>مربا – کره - چای</t>
  </si>
  <si>
    <t>هوشمند</t>
  </si>
  <si>
    <t>ظرف یکبارمصرف غذا درب دار فوم</t>
  </si>
  <si>
    <t>ظرف یکبارمصرف غذا درب دارآلومینیوم</t>
  </si>
  <si>
    <t>کشمش پلویی</t>
  </si>
  <si>
    <t>آلو خورشتی</t>
  </si>
  <si>
    <t>نعناع خشک</t>
  </si>
  <si>
    <t>سس مایونز کیلویی</t>
  </si>
  <si>
    <t>شیر کیلویی</t>
  </si>
  <si>
    <t>پپسی</t>
  </si>
  <si>
    <t>واتا</t>
  </si>
  <si>
    <t>سالاد فصل بسته بندی 100گرمی با سس یک نفره</t>
  </si>
  <si>
    <t>چوپان</t>
  </si>
  <si>
    <t>برگریزان</t>
  </si>
  <si>
    <t>پریشاد</t>
  </si>
  <si>
    <t>پمینا</t>
  </si>
  <si>
    <t>شام شام</t>
  </si>
  <si>
    <t>صباح</t>
  </si>
  <si>
    <t>مانا</t>
  </si>
  <si>
    <t>خوش چین</t>
  </si>
  <si>
    <t>انار1121</t>
  </si>
  <si>
    <t>هایلی1121</t>
  </si>
  <si>
    <t>زشک1121</t>
  </si>
  <si>
    <t>تبرک</t>
  </si>
  <si>
    <t>100 گرم</t>
  </si>
  <si>
    <t>اروئی</t>
  </si>
  <si>
    <t>1لیتر</t>
  </si>
  <si>
    <t>تزرو</t>
  </si>
  <si>
    <t>مهگل</t>
  </si>
  <si>
    <t>اطلس</t>
  </si>
  <si>
    <t>اسپرس</t>
  </si>
  <si>
    <t>شانا</t>
  </si>
  <si>
    <t>مهراد</t>
  </si>
  <si>
    <t>امارت</t>
  </si>
  <si>
    <t>سبزی پلو با ماهی تیلا پیلا</t>
  </si>
  <si>
    <t>شوید خشک</t>
  </si>
  <si>
    <t>سبزی پلوماهی قزل آلا</t>
  </si>
  <si>
    <t>سبزی آش پاک شده</t>
  </si>
  <si>
    <t>مانی پلو با گوشت</t>
  </si>
  <si>
    <t>ماکارانی با سویا و قارچ</t>
  </si>
  <si>
    <t>سویا</t>
  </si>
  <si>
    <t>سبحان</t>
  </si>
  <si>
    <t>بلدی</t>
  </si>
  <si>
    <t>تاکسا</t>
  </si>
  <si>
    <t>احمد</t>
  </si>
  <si>
    <t>کوثر</t>
  </si>
  <si>
    <t>جهان</t>
  </si>
  <si>
    <t>خامه تک نفره100گرمی</t>
  </si>
  <si>
    <t>سولیکو</t>
  </si>
  <si>
    <t>گوشت ایران</t>
  </si>
  <si>
    <t>ماهی قزل آلا پاک شده</t>
  </si>
  <si>
    <t>شمیم</t>
  </si>
  <si>
    <t>بلالی</t>
  </si>
  <si>
    <t>چلوخورشت قیمه بادمجان</t>
  </si>
  <si>
    <t>جوجه کباب</t>
  </si>
  <si>
    <t>خوراک کتلت</t>
  </si>
  <si>
    <t>لیمو خشک</t>
  </si>
  <si>
    <t>فیله مرغ سوخاری</t>
  </si>
  <si>
    <t>زرشک پلوبامرغ</t>
  </si>
  <si>
    <t>سبزی پلوباماهی ها</t>
  </si>
  <si>
    <t>چلوخورشت کرفس</t>
  </si>
  <si>
    <t>انواع فسنجان(مرغ و گوشت)</t>
  </si>
  <si>
    <t>شویدپلوباگوشت</t>
  </si>
  <si>
    <t>خوراک کوکو آماده</t>
  </si>
  <si>
    <t>مانی پلوباگوشت و مرغ</t>
  </si>
  <si>
    <t>چلوکباب کوبیده با مرغ</t>
  </si>
  <si>
    <t>خوراک کشک بادمجان</t>
  </si>
  <si>
    <t>کوکوسبزی</t>
  </si>
  <si>
    <t>حلیم با گوشت گاو</t>
  </si>
  <si>
    <t>خوراک کوکو سیب زمینی</t>
  </si>
  <si>
    <t>چیکن استرگانف</t>
  </si>
  <si>
    <t>میرزاقاسمی</t>
  </si>
  <si>
    <t>سالاد ماکارانی دست ساز</t>
  </si>
  <si>
    <t>سوپ ها</t>
  </si>
  <si>
    <t>خوراک لوبیا با قارچ</t>
  </si>
  <si>
    <t>آش رشته</t>
  </si>
  <si>
    <t>صبحانه ها</t>
  </si>
  <si>
    <t>پنیر- کره-چای</t>
  </si>
  <si>
    <t>عسل-کره-چای</t>
  </si>
  <si>
    <t>پنیر-خرما-چای</t>
  </si>
  <si>
    <t>مربا-کره-چای</t>
  </si>
  <si>
    <t>پنیر-خامه چای</t>
  </si>
  <si>
    <t>دسته اول</t>
  </si>
  <si>
    <t>دسته دوم</t>
  </si>
  <si>
    <t>دسته سوم</t>
  </si>
  <si>
    <t>دسته چهارم</t>
  </si>
  <si>
    <t>برخی غذاهای مشابه دیگر</t>
  </si>
  <si>
    <t>برخی صبحانه های مشابه دیگر</t>
  </si>
  <si>
    <t>دستمزد(ریال)</t>
  </si>
  <si>
    <t>نام دسته</t>
  </si>
  <si>
    <t>لیست برخی از غذاهای دسته</t>
  </si>
  <si>
    <t>80گرم</t>
  </si>
  <si>
    <t>زردآلوحداقل 2 عدد</t>
  </si>
  <si>
    <t>آلوچه حداقل 3 عدد</t>
  </si>
  <si>
    <t>گیلاس حداقل 4 عدد</t>
  </si>
  <si>
    <t>آلبالو حداقل 4 عدد</t>
  </si>
  <si>
    <t>آلو زرد حداقل 2 عدد</t>
  </si>
  <si>
    <t>خیار حداقل 1 عدد</t>
  </si>
  <si>
    <t>لیمو شیرین حداقل 1 عدد</t>
  </si>
  <si>
    <t>کیوی حداقل 1 عدد</t>
  </si>
  <si>
    <t>موز حداقل 1 عدد</t>
  </si>
  <si>
    <t>گلابی حداقل 1 عدد</t>
  </si>
  <si>
    <t>هلو حداقل 1 عدد</t>
  </si>
  <si>
    <t>شلیل حداقل 1 عدد</t>
  </si>
  <si>
    <t>آلوسیاه حداقل 2 عدد</t>
  </si>
  <si>
    <t>نارنگی حداقل 1 عدد</t>
  </si>
  <si>
    <t>120گرم</t>
  </si>
  <si>
    <t>130گرم</t>
  </si>
  <si>
    <t>سیب زرد حداقل 1 عدد</t>
  </si>
  <si>
    <t>سیب قرمز حداقل 1 عدد</t>
  </si>
  <si>
    <t>پرتغال حداقل 1 عدد</t>
  </si>
  <si>
    <t>تخم مرغ کیلویی</t>
  </si>
  <si>
    <t xml:space="preserve">کلم </t>
  </si>
  <si>
    <t>آب معدنی بزرگ(1.5 لیتری)</t>
  </si>
  <si>
    <t>آب معدنی کوچک(500 سی سی)</t>
  </si>
  <si>
    <t>خرما کیلویی</t>
  </si>
  <si>
    <t xml:space="preserve">برند </t>
  </si>
  <si>
    <t>چلوکباب کوبیده</t>
  </si>
  <si>
    <t>ملاک محاسبات</t>
  </si>
  <si>
    <t>نازلی</t>
  </si>
  <si>
    <t>لوتوس</t>
  </si>
  <si>
    <t>آویشن</t>
  </si>
  <si>
    <t>1کیلو</t>
  </si>
  <si>
    <t>پودر سیر</t>
  </si>
  <si>
    <t>خمیر مایه</t>
  </si>
  <si>
    <t>خیار شور کیلویی</t>
  </si>
  <si>
    <t>خیار کیلویی</t>
  </si>
  <si>
    <t>اکیلو</t>
  </si>
  <si>
    <t>ظرف دربدار سالاد</t>
  </si>
  <si>
    <t>اعدد</t>
  </si>
  <si>
    <t>قارچ کیلویی</t>
  </si>
  <si>
    <t>چیپس</t>
  </si>
  <si>
    <t>مزمز</t>
  </si>
  <si>
    <t>چی توز</t>
  </si>
  <si>
    <t>نوبرسبز</t>
  </si>
  <si>
    <t>زیره سیاه</t>
  </si>
  <si>
    <t>کدو (هویج)</t>
  </si>
  <si>
    <t>گوشت منجمد(برزیلی)</t>
  </si>
  <si>
    <t>گوشت (2تا60گرمی)</t>
  </si>
  <si>
    <t>10</t>
  </si>
  <si>
    <t>نام غذا</t>
  </si>
  <si>
    <t>چلو کوبیده مرغ</t>
  </si>
  <si>
    <t>ماکارانی با گوشت</t>
  </si>
  <si>
    <t>سبزی پلوباماهی قزل آلا</t>
  </si>
  <si>
    <t>چلوخورشت فسنجان با مرغ</t>
  </si>
  <si>
    <t>خوراک کوکو سبزی</t>
  </si>
  <si>
    <t>مانی پلو با مرغ</t>
  </si>
  <si>
    <t>مانی پلو باگوشت</t>
  </si>
  <si>
    <t>شیر برنج</t>
  </si>
  <si>
    <t>پنیر+کره+چای</t>
  </si>
  <si>
    <t>عسل+کره+چای</t>
  </si>
  <si>
    <t>املت+چای</t>
  </si>
  <si>
    <t>کره+شیر+عسل+چای</t>
  </si>
  <si>
    <t>مربا+کره+چای</t>
  </si>
  <si>
    <t>پنیر+تخم مرغ+چای</t>
  </si>
  <si>
    <t>کره+حلواشکری+چای</t>
  </si>
  <si>
    <t>خیار+گوجه+پنیر+چای</t>
  </si>
  <si>
    <t>کره+مربا+شیرکاکائو</t>
  </si>
  <si>
    <t>خامه+عسل+چای</t>
  </si>
  <si>
    <t>عدسی+چای</t>
  </si>
  <si>
    <t>نیمرو+چای</t>
  </si>
  <si>
    <t>خیارشور متوسط</t>
  </si>
  <si>
    <t>خرما ۳ عدد</t>
  </si>
  <si>
    <t>بامیه ۲ عدد</t>
  </si>
  <si>
    <t>لیوان یکبارمصرف غذا</t>
  </si>
  <si>
    <t>میوه(میانگین)</t>
  </si>
  <si>
    <t>ماست ساده</t>
  </si>
  <si>
    <t>دوغ لیوانی ۲۶۰ سی سی</t>
  </si>
  <si>
    <t>کره ۱۰ گرمی گیاهی</t>
  </si>
  <si>
    <t>لیمو ترش</t>
  </si>
  <si>
    <t>سس قرمز تکنفره</t>
  </si>
  <si>
    <t>سالاد بسته بندی ۱۰۰ گرمی با سس</t>
  </si>
  <si>
    <t>نارنج</t>
  </si>
  <si>
    <t>زیتون پرورده یکنفره</t>
  </si>
  <si>
    <t xml:space="preserve">چای  لیوان قند </t>
  </si>
  <si>
    <t>نوشابه</t>
  </si>
  <si>
    <t>چلوخورشت قیمه سیب زمینی(مجلسی)</t>
  </si>
  <si>
    <t>چلوخورشت قورمه سبزی(مجلسی)</t>
  </si>
  <si>
    <t>چلو جوجه کباب(مجلسی)</t>
  </si>
  <si>
    <t>چلوکباب کوبیده(مجلسی)</t>
  </si>
  <si>
    <t>زرشک پلوبامرغ(مجلسی)</t>
  </si>
  <si>
    <t>شویدپلوباگوشت(مجلسی)</t>
  </si>
  <si>
    <t>سبزی پلوباماهی قزل آلا(مجلسی)</t>
  </si>
  <si>
    <t>دوسیخ کباب کوبیده(مجلسی)</t>
  </si>
  <si>
    <t>شیرکاکائو یک نفره</t>
  </si>
  <si>
    <t>چلوجوجه با کوبیده(مجلسی)</t>
  </si>
  <si>
    <t>چلوخورشت قیصی با مرغ</t>
  </si>
  <si>
    <t>قیصی</t>
  </si>
  <si>
    <t>چلوخورشت آلو هویج</t>
  </si>
  <si>
    <t>فلافل</t>
  </si>
  <si>
    <t>نخودپلو با مرغ</t>
  </si>
  <si>
    <t>نازخاتون</t>
  </si>
  <si>
    <t>رب انار</t>
  </si>
  <si>
    <t>ذرت منجمد</t>
  </si>
  <si>
    <t>نوشابه بطری</t>
  </si>
  <si>
    <t>نوشابه قوطی</t>
  </si>
  <si>
    <t>300سی سی</t>
  </si>
  <si>
    <t xml:space="preserve">دوغ لیوانی </t>
  </si>
  <si>
    <t>دوغ بطری</t>
  </si>
  <si>
    <t>دامداران260cc</t>
  </si>
  <si>
    <t>شمس</t>
  </si>
  <si>
    <t>کاله250cc</t>
  </si>
  <si>
    <t>کاله270cc</t>
  </si>
  <si>
    <t>ماست تک نفره</t>
  </si>
  <si>
    <t>دامداران90g</t>
  </si>
  <si>
    <t>کاله 100g</t>
  </si>
  <si>
    <t>سفیده تخم مرغ</t>
  </si>
  <si>
    <t>نان ساندویچی کوچک</t>
  </si>
  <si>
    <t>باقلی سبز</t>
  </si>
  <si>
    <t>لپه باقلا</t>
  </si>
  <si>
    <t>شیرین عسل</t>
  </si>
  <si>
    <t>کره 50 گرمی</t>
  </si>
  <si>
    <t>مربا شیشه ای 250 گرمی</t>
  </si>
  <si>
    <t>نوشابه خانواده</t>
  </si>
  <si>
    <t>1.5 لیتری</t>
  </si>
  <si>
    <t>گلچکان</t>
  </si>
  <si>
    <t>نخودپلو با گوشت</t>
  </si>
  <si>
    <t>چلوخورشت لوبیا سبز</t>
  </si>
  <si>
    <t>خوراک فیله مرغ با قارچ</t>
  </si>
  <si>
    <t>شامی سویا</t>
  </si>
  <si>
    <t>کتلت عربی</t>
  </si>
  <si>
    <t>ماش پلو باگوشت</t>
  </si>
  <si>
    <t>ماش</t>
  </si>
  <si>
    <t>کتلت لوبیا چشم بلبلی</t>
  </si>
  <si>
    <t>جوش شیرین و بکین پودر</t>
  </si>
  <si>
    <t>پکینگ پودر</t>
  </si>
  <si>
    <t>10گرم</t>
  </si>
  <si>
    <t>جوش شیرین</t>
  </si>
  <si>
    <t>10 گرم</t>
  </si>
  <si>
    <t>لوبیا سفید</t>
  </si>
  <si>
    <t>لوبیا چشم بلبلی</t>
  </si>
  <si>
    <t>میرزا قاسمی</t>
  </si>
  <si>
    <t>چای 1کیلویی</t>
  </si>
  <si>
    <t>دبش</t>
  </si>
  <si>
    <t>گلستان</t>
  </si>
  <si>
    <t>آبمیوه گازدار</t>
  </si>
  <si>
    <t>500سی سی</t>
  </si>
  <si>
    <t>آبمیوه تتراپک</t>
  </si>
  <si>
    <t>تکدانه</t>
  </si>
  <si>
    <t>سان استار</t>
  </si>
  <si>
    <t>سن ایچ</t>
  </si>
  <si>
    <t>بهار</t>
  </si>
  <si>
    <t>انواع خوراک کوکویی</t>
  </si>
  <si>
    <t>دستمزد توزیع سبدکالا</t>
  </si>
  <si>
    <t>دابو(عادل)</t>
  </si>
  <si>
    <t>کره-شیر-مربا-چای</t>
  </si>
  <si>
    <t>بیکن پودر</t>
  </si>
  <si>
    <t>ریحان خردشده</t>
  </si>
  <si>
    <t>ذرت پخته شده</t>
  </si>
  <si>
    <t>شامی رود باری</t>
  </si>
  <si>
    <t>شامی بابلی</t>
  </si>
  <si>
    <t>سبزی معطر</t>
  </si>
  <si>
    <t>مرجو خورشت</t>
  </si>
  <si>
    <t>کتلت عدس</t>
  </si>
  <si>
    <t>چلوخورشت رنگین کمان</t>
  </si>
  <si>
    <t>کوکوی بادمجان</t>
  </si>
  <si>
    <t>کوکوی لوبیا سبز</t>
  </si>
  <si>
    <t>نخود آش</t>
  </si>
  <si>
    <t>نخود فرنگی (سبز)</t>
  </si>
  <si>
    <t>وانیل</t>
  </si>
  <si>
    <t>1 گرم</t>
  </si>
  <si>
    <t>گوجه کباب شده 40 گرمی</t>
  </si>
  <si>
    <t>قیصی درجه یک</t>
  </si>
  <si>
    <t>کاهو خوردشده</t>
  </si>
  <si>
    <t>ماش پلو بامرغ</t>
  </si>
  <si>
    <t>رب گوجه فرنگی قوطی 800گرمی</t>
  </si>
  <si>
    <t>سبزی خوردن تک نفره50گرمی</t>
  </si>
  <si>
    <t>نخود فرنگی بسته بندی</t>
  </si>
  <si>
    <t>شیربرنج یک نفره</t>
  </si>
  <si>
    <t>ذرت بسته بندی</t>
  </si>
  <si>
    <t>لوبیا سبز بسته بندی</t>
  </si>
  <si>
    <t>شعله زرد بسته بندی</t>
  </si>
  <si>
    <t>پاکبان</t>
  </si>
  <si>
    <t>باقلا سبز منجمد</t>
  </si>
  <si>
    <t>رباط</t>
  </si>
  <si>
    <t>تک ناز</t>
  </si>
  <si>
    <t>سنت</t>
  </si>
  <si>
    <t>نکته :در مواردی که انوع نوشته شده انتخاب نوع آن به عهده کارفرما است</t>
  </si>
  <si>
    <t>بادیه</t>
  </si>
  <si>
    <t>آرشیا</t>
  </si>
  <si>
    <t>سمیه</t>
  </si>
  <si>
    <t>نوشگوار</t>
  </si>
  <si>
    <t>شیرودی</t>
  </si>
  <si>
    <t>برتر</t>
  </si>
  <si>
    <t>طبیعت</t>
  </si>
  <si>
    <t>چاکلز</t>
  </si>
  <si>
    <t>تاپیس</t>
  </si>
  <si>
    <t>تکسان</t>
  </si>
  <si>
    <t>هانی</t>
  </si>
  <si>
    <t>نانا</t>
  </si>
  <si>
    <t>خوراک مرغ آماده</t>
  </si>
  <si>
    <t>سالاد شیرازی</t>
  </si>
  <si>
    <t>گوجه کبابی40 گرمی</t>
  </si>
  <si>
    <t>سیب زمینی سرخ شده</t>
  </si>
  <si>
    <t>سبزی بسته بندی  تک نفره</t>
  </si>
  <si>
    <t>پنیر+خرما+چای</t>
  </si>
  <si>
    <t>شیر کاکائو+کره+عسل</t>
  </si>
  <si>
    <t>شیر+مربا+کره+چای</t>
  </si>
  <si>
    <t>شیرکاکائو+کره+پنیر+چای</t>
  </si>
  <si>
    <t>وعده غذایی</t>
  </si>
  <si>
    <t>نهار-شام</t>
  </si>
  <si>
    <t>شام</t>
  </si>
  <si>
    <t>مخلفات</t>
  </si>
  <si>
    <t>صبحانه</t>
  </si>
  <si>
    <t>دورچین</t>
  </si>
  <si>
    <t>سبد کالا</t>
  </si>
  <si>
    <t>سبد</t>
  </si>
  <si>
    <t>ترشی تک نفره</t>
  </si>
  <si>
    <t>سبزی بسته بندی (خورشتی- کوکو ...)</t>
  </si>
  <si>
    <t>مواد</t>
  </si>
  <si>
    <t>سبزی منجمد</t>
  </si>
  <si>
    <t>ماکارانی باگوشت و قارچ</t>
  </si>
  <si>
    <t>سبزی پلوباگوشت</t>
  </si>
  <si>
    <t>باقلی پلو باگوشت</t>
  </si>
  <si>
    <t>باقلی</t>
  </si>
  <si>
    <t xml:space="preserve">سبزی خورشتی </t>
  </si>
  <si>
    <t>پیاز بسته بندی</t>
  </si>
  <si>
    <t>کرفس منجمد بسته بندی</t>
  </si>
  <si>
    <t>هویج خردشده بسته بندی</t>
  </si>
  <si>
    <t>سیب زمینی خلالی سرخ شده</t>
  </si>
  <si>
    <t>سیب زمینی مکعبی آماده</t>
  </si>
  <si>
    <t>فلفل دلمه بسته بندی</t>
  </si>
  <si>
    <t>گوجه خام50گرمی</t>
  </si>
  <si>
    <t>40گرم</t>
  </si>
  <si>
    <t>باقلی پلوبا گوشت</t>
  </si>
  <si>
    <t>باقلی پلو با مرغ</t>
  </si>
  <si>
    <t>باقلی پلوباتن ماهی</t>
  </si>
  <si>
    <t>باقلی پلوبا ماهی قزل آلا</t>
  </si>
  <si>
    <t>باقلی پلوبا ماهی تیلاپیا</t>
  </si>
  <si>
    <t>ماکارانی با گوشت و قارچ</t>
  </si>
  <si>
    <t>باقلی پلو با ماهی تیلا پیلا</t>
  </si>
  <si>
    <t>باقلی پلوباتن</t>
  </si>
  <si>
    <t>یک سیخ جوجه</t>
  </si>
  <si>
    <t>یک سیخ کباب</t>
  </si>
  <si>
    <t>دوسیخ کباب</t>
  </si>
  <si>
    <t>کوکوسیب زمینی</t>
  </si>
  <si>
    <t>سالاد الویه دستی</t>
  </si>
  <si>
    <t>سالاد الویه بسته بندی</t>
  </si>
  <si>
    <t>شیر-کره-مربا</t>
  </si>
  <si>
    <t>خامه-عسل-چای</t>
  </si>
  <si>
    <t>خیار-گوجه-پنیر</t>
  </si>
  <si>
    <t>شیرکاکائو- مربا-کره</t>
  </si>
  <si>
    <t>شیرکاکائو-کره-عسل</t>
  </si>
  <si>
    <t>شیرکاکائو-کره-پنیر</t>
  </si>
  <si>
    <t>سالاد شیرازی دستی</t>
  </si>
  <si>
    <t>سالاد فصل دستی</t>
  </si>
  <si>
    <t>سالاد کلم150گرمی</t>
  </si>
  <si>
    <t>سالاد پاستا150 گرمی</t>
  </si>
  <si>
    <t>سس انار یک نفره</t>
  </si>
  <si>
    <t>ب.آ</t>
  </si>
  <si>
    <t>دارا</t>
  </si>
  <si>
    <t>سوسیس 60درصد به بالا</t>
  </si>
  <si>
    <t>گوشت تازه بره</t>
  </si>
  <si>
    <t>گوشت تازه گوساله</t>
  </si>
  <si>
    <t>گوشت بره</t>
  </si>
  <si>
    <t>پیازجعفری</t>
  </si>
  <si>
    <t>ترشی کلم قرمز</t>
  </si>
  <si>
    <t>چلو جوجه با کباب</t>
  </si>
  <si>
    <t>میگو پاک شده</t>
  </si>
  <si>
    <t>سبزی قورمه</t>
  </si>
  <si>
    <t>خلال پرتقال</t>
  </si>
  <si>
    <t>خلال بادام</t>
  </si>
  <si>
    <t>خلال پسته</t>
  </si>
  <si>
    <t>کاهو بسته بندی</t>
  </si>
  <si>
    <t>کلم بسته بندی</t>
  </si>
  <si>
    <t>کنجد پوست کرده</t>
  </si>
  <si>
    <t>بلغور گندم</t>
  </si>
  <si>
    <t>بلغور جو</t>
  </si>
  <si>
    <t xml:space="preserve">میوه به </t>
  </si>
  <si>
    <t>اسفناج پاک شده</t>
  </si>
  <si>
    <t>دانه خردل</t>
  </si>
  <si>
    <t>پنیر یک نفره خامه ای</t>
  </si>
  <si>
    <t xml:space="preserve">پنیرخامه ای </t>
  </si>
  <si>
    <t>استامبولی  پلوباگوشت</t>
  </si>
  <si>
    <t>استامبولی  پلوبامرغ</t>
  </si>
  <si>
    <t>استامبولی پلو باگوشت</t>
  </si>
  <si>
    <t>استامبولی پلو باشنیتسل</t>
  </si>
  <si>
    <t>استامبولی باگوشت</t>
  </si>
  <si>
    <t>استامبولی باشنیتسل</t>
  </si>
  <si>
    <t>سرکه</t>
  </si>
  <si>
    <t xml:space="preserve">ناگت مرغ </t>
  </si>
  <si>
    <t>ناگت  آماده گوشت</t>
  </si>
  <si>
    <t>ناگت دست ساز مرغ</t>
  </si>
  <si>
    <t>ناگت دستساز مرغ</t>
  </si>
  <si>
    <t>خوراک کوکوسیب زمینی اسفناج</t>
  </si>
  <si>
    <t>اسفناج</t>
  </si>
  <si>
    <t>شوید تازه</t>
  </si>
  <si>
    <t>کوکو سیب زمینی اسفناج</t>
  </si>
  <si>
    <t>خوراک کوکو سیب زمینی اسفناج</t>
  </si>
  <si>
    <t>هات داگ</t>
  </si>
  <si>
    <t>سوسیس آلمانی</t>
  </si>
  <si>
    <t>سوسیس کوکتل</t>
  </si>
  <si>
    <t>مرغ برگر</t>
  </si>
  <si>
    <t>کوکتل دودی</t>
  </si>
  <si>
    <t>کالباس قارچ و مرغ</t>
  </si>
  <si>
    <t>ژامبون مرغ 90درصد</t>
  </si>
  <si>
    <t>مینی پیتزابانان تست</t>
  </si>
  <si>
    <t>باگت شکم پر</t>
  </si>
  <si>
    <t>سیب زمینی سرخ کرده</t>
  </si>
  <si>
    <t>سوسیس هاداگ</t>
  </si>
  <si>
    <t>کالباس قارچ و مرغ55درصد</t>
  </si>
  <si>
    <t>سوسیس کراکف 55درصد</t>
  </si>
  <si>
    <t>کوکتل</t>
  </si>
  <si>
    <t>سیب زمینی خلالی</t>
  </si>
  <si>
    <t>نان باگت</t>
  </si>
  <si>
    <t>ماست</t>
  </si>
  <si>
    <t>چنگال</t>
  </si>
  <si>
    <t>لیوان کاغذی بزرگ</t>
  </si>
  <si>
    <t>ذرت</t>
  </si>
  <si>
    <t>پنیرپیتزا</t>
  </si>
  <si>
    <t>کلم</t>
  </si>
  <si>
    <t>نان تست</t>
  </si>
  <si>
    <t>فویل آلومینیوم</t>
  </si>
  <si>
    <t>پیراشکی</t>
  </si>
  <si>
    <t>ادویه</t>
  </si>
  <si>
    <t>خمیرپیراشکی</t>
  </si>
  <si>
    <t>سوسیس بلغاری</t>
  </si>
  <si>
    <t>همبرگر معمولی</t>
  </si>
  <si>
    <t>همبرگر مخصوص</t>
  </si>
  <si>
    <t>کباب لقمه</t>
  </si>
  <si>
    <t>کالباس خشک</t>
  </si>
  <si>
    <t>ژامبون مرغ 60درصد</t>
  </si>
  <si>
    <t>ژامبون گوشت 90درصد</t>
  </si>
  <si>
    <t>تاپ برگر</t>
  </si>
  <si>
    <t>کالباس خشک 60درصد</t>
  </si>
  <si>
    <t>همبرگر90 درصد گوشت</t>
  </si>
  <si>
    <t>سوسیس بندری</t>
  </si>
  <si>
    <t>اسنک</t>
  </si>
  <si>
    <t>ذرت مکزیکی</t>
  </si>
  <si>
    <t>پنیر پیتزا</t>
  </si>
  <si>
    <t>قاشق</t>
  </si>
  <si>
    <t>فست فود</t>
  </si>
  <si>
    <t>ساندویچ هات داگ</t>
  </si>
  <si>
    <t>ساندویچ سوسیس آلمانی</t>
  </si>
  <si>
    <t>ساندویچ سوسیس کوکتل</t>
  </si>
  <si>
    <t>ساندویچ سوسیس بلغاری</t>
  </si>
  <si>
    <t>ساندویچ همبرگر معمولی</t>
  </si>
  <si>
    <t>ساندویچ همبرگر مخصوص</t>
  </si>
  <si>
    <t>ساندویچ مرغ برگر</t>
  </si>
  <si>
    <t>ساندویچ کوکتل دودی</t>
  </si>
  <si>
    <t>ساندویچ کالباس قارچ و مرغ</t>
  </si>
  <si>
    <t>ساندویچ کباب لقمه</t>
  </si>
  <si>
    <t>ساندویچ کالباس خشک</t>
  </si>
  <si>
    <t>ساندویچ ژامبون مرغ60 درصد</t>
  </si>
  <si>
    <t>ساندویچ ژامبون مرغ 90درصد</t>
  </si>
  <si>
    <t>ساندویچ کراکف 55 درصد</t>
  </si>
  <si>
    <t>ساندویچ فلافل 7 عددی</t>
  </si>
  <si>
    <t>ساندویچ ژامبون گوشت 90 درصد</t>
  </si>
  <si>
    <t>ساندویچ تاپ برگر</t>
  </si>
  <si>
    <t>ساندویچ سوسیس بندری</t>
  </si>
  <si>
    <t>ساندویچ باگت شکم پر</t>
  </si>
  <si>
    <t>مینی پیتزا با نان تست</t>
  </si>
  <si>
    <t>فویل آلومینیوم ساندویچی</t>
  </si>
  <si>
    <t>کاغذ ساندویچی</t>
  </si>
  <si>
    <t>سوسیس هات داگ</t>
  </si>
  <si>
    <t>سوسیس آلمانی 60درصد</t>
  </si>
  <si>
    <t>سوسیس کوکتل 60درصد</t>
  </si>
  <si>
    <t>سوسیس بلغاری60 درصد</t>
  </si>
  <si>
    <t>کباب لقمه 60درصد</t>
  </si>
  <si>
    <t>فلافل7عددی</t>
  </si>
  <si>
    <t>همبرگرمخصوص</t>
  </si>
  <si>
    <t>ژامبون مرغ 90 درصد</t>
  </si>
  <si>
    <t>کراکف 55درصد</t>
  </si>
  <si>
    <t>ژامبون گوشت 90 درصد</t>
  </si>
  <si>
    <t>کباب لقمه90درصد</t>
  </si>
  <si>
    <t>همبرگر 90 درصد گوشت</t>
  </si>
  <si>
    <t>ژامبون مرغ 60 درصد</t>
  </si>
  <si>
    <t>کالباس خشک 60 درصد</t>
  </si>
  <si>
    <t>کوکتل 60درصد</t>
  </si>
  <si>
    <t>کالباس قارچ و مرغ 55درصد</t>
  </si>
  <si>
    <t>قاشق یکبارمصرف</t>
  </si>
  <si>
    <t>چنگال یکبارمصرف</t>
  </si>
  <si>
    <t>ماش پلوبامرغ</t>
  </si>
  <si>
    <t>ماکارانی باسویا</t>
  </si>
  <si>
    <t>سالاد فصل بسته بندی 80گرمی با سس یک نفره</t>
  </si>
  <si>
    <t>پنیر خامه ای</t>
  </si>
  <si>
    <t xml:space="preserve">ماکارانی با سویا </t>
  </si>
  <si>
    <t>ماکارانی با سویا</t>
  </si>
  <si>
    <t>شیلان فر</t>
  </si>
  <si>
    <t>سالاد ماکارانی بسته بندی یک نفره</t>
  </si>
  <si>
    <t>سبزی بسته بندی(خورشتی-شوید-پلویی و غیره)</t>
  </si>
  <si>
    <t>سوسیس کراکف 55 درصد</t>
  </si>
  <si>
    <t>دسته پنجم</t>
  </si>
  <si>
    <t>دلستر (تلخ و طعمهای دیگر)</t>
  </si>
  <si>
    <t xml:space="preserve">ترشی </t>
  </si>
  <si>
    <t xml:space="preserve">  ۱کیلو</t>
  </si>
  <si>
    <t>گوجه کیلویی</t>
  </si>
  <si>
    <t>شیرآوران</t>
  </si>
  <si>
    <t>سالادالویه تک نفره</t>
  </si>
  <si>
    <t>تعداد پرس (خوابگاهها)</t>
  </si>
  <si>
    <t>تعداد پرس (مرکزی)</t>
  </si>
  <si>
    <t>میانگین صبحانه</t>
  </si>
  <si>
    <t>میانگین نهار-شام</t>
  </si>
  <si>
    <t>میانگین مخلفات</t>
  </si>
  <si>
    <t>میانگین دورچین</t>
  </si>
  <si>
    <t>میاگین فست فود</t>
  </si>
  <si>
    <t>مرکزی</t>
  </si>
  <si>
    <t>خوابگاهها</t>
  </si>
  <si>
    <t>شرکت</t>
  </si>
  <si>
    <t>سال ۹۷-۹۸</t>
  </si>
  <si>
    <t>سال ۹۶-۹۷</t>
  </si>
  <si>
    <t>میانگین شام</t>
  </si>
  <si>
    <t>چلوخورشت فسنجان با گوشت</t>
  </si>
  <si>
    <t>باقلی پلو با شنیتسل</t>
  </si>
  <si>
    <t>خیار-گوجه-پنیر-چای</t>
  </si>
  <si>
    <t>کره-مربا-شیرکاکائو</t>
  </si>
  <si>
    <t>کره-عسل-شیرکاکائو</t>
  </si>
  <si>
    <t>شیر کا کائو-پنیر-کره -چای</t>
  </si>
  <si>
    <t>چلوخورشت قیمه سیب زمینی (مجلسی)</t>
  </si>
  <si>
    <t>چلو جوجه کباب (مجلسی)</t>
  </si>
  <si>
    <t>چلوخورشت قورمه سبزی (مجلسی)</t>
  </si>
  <si>
    <t>چلو کباب کوبیده (مجلسی)</t>
  </si>
  <si>
    <t>زرشک پلو با مرغ (مجلسی)</t>
  </si>
  <si>
    <t>سبزی پلوماهی قزل آلا (مجلسی)</t>
  </si>
  <si>
    <t>شوید پلوباگوشت (مجلسی)</t>
  </si>
  <si>
    <t>دوسیخ کباب کوبیده (مجلسی)</t>
  </si>
  <si>
    <t>چلو جوجه با کوبیده (مجلسی)</t>
  </si>
  <si>
    <t>جمع کل</t>
  </si>
  <si>
    <t>ران مرغ پاک شده (حداقل)</t>
  </si>
  <si>
    <t xml:space="preserve">رب گوجه (آبغوره) </t>
  </si>
  <si>
    <t>ماهی تیلا پیلا (حداقل)</t>
  </si>
  <si>
    <t>ماهی قزل آلا (حداقل)</t>
  </si>
  <si>
    <t>سس قرمز یک نفره</t>
  </si>
  <si>
    <t>فیله مرغ (2عدد)</t>
  </si>
  <si>
    <t>مغز گردو</t>
  </si>
  <si>
    <t>خمیر پیراشکی</t>
  </si>
  <si>
    <t xml:space="preserve"> ریز شنیتسل</t>
  </si>
  <si>
    <t xml:space="preserve">سوسیس </t>
  </si>
  <si>
    <t>مانی پلو  با شنیتسل مرغ</t>
  </si>
  <si>
    <t>شیر 200 سی سی</t>
  </si>
  <si>
    <t>ا عدد</t>
  </si>
  <si>
    <t>کاغذ ساندویچ</t>
  </si>
  <si>
    <t>سالاد ماکارانی</t>
  </si>
  <si>
    <t>بمقدار کافی</t>
  </si>
  <si>
    <t>نهار- شام</t>
  </si>
  <si>
    <t>ساندویچ کباب لقمه90درصد</t>
  </si>
  <si>
    <t>ساندویچ ژامبون مرغ 60درصد</t>
  </si>
  <si>
    <t>ساندویچ ژامبون گوشت 90درصد</t>
  </si>
  <si>
    <t>ساندویچ کراکف55درصد</t>
  </si>
  <si>
    <t>ساندویچ فلافل7 عددی</t>
  </si>
  <si>
    <t>گوشت بره (2تا60گرمی)</t>
  </si>
  <si>
    <t>سبزی پلوباماهی تیلاپیلا</t>
  </si>
  <si>
    <t>گوجه خام ۵0 گرمی</t>
  </si>
  <si>
    <t>درصد افزایش</t>
  </si>
  <si>
    <t xml:space="preserve">کتلت </t>
  </si>
  <si>
    <t>ریز شنیتسل</t>
  </si>
  <si>
    <t>مجموع تعداد پرس (بدون فست فود)</t>
  </si>
  <si>
    <t>مجموع (با فست فود)</t>
  </si>
  <si>
    <t>مجموع (بدون فست فود)</t>
  </si>
  <si>
    <t>مجموع تعداد پرس       (با فست فود)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</si>
</sst>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3000401]0"/>
    <numFmt numFmtId="165" formatCode="_(* #,##0_);_(* \(#,##0\);_(* &quot;-&quot;??_);_(@_)"/>
  </numFmts>
  <fonts count="2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name val="B Zar"/>
      <charset val="178"/>
    </font>
    <font>
      <sz val="11"/>
      <name val="B Zar"/>
      <charset val="178"/>
    </font>
    <font>
      <sz val="11"/>
      <color theme="1"/>
      <name val="B Zar"/>
      <charset val="178"/>
    </font>
    <font>
      <sz val="26"/>
      <name val="B Zar"/>
      <charset val="178"/>
    </font>
    <font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scheme val="minor"/>
    </font>
    <font>
      <sz val="11"/>
      <color theme="1"/>
      <name val="B Yekan"/>
      <charset val="178"/>
    </font>
    <font>
      <b/>
      <sz val="12"/>
      <color theme="1"/>
      <name val="B Yekan"/>
      <charset val="178"/>
    </font>
    <font>
      <b/>
      <sz val="11"/>
      <color theme="1"/>
      <name val="B Yekan"/>
      <charset val="178"/>
    </font>
    <font>
      <sz val="11"/>
      <name val="B Yekan"/>
      <charset val="178"/>
    </font>
    <font>
      <sz val="16"/>
      <color rgb="FFFF0000"/>
      <name val="B Yekan"/>
      <charset val="178"/>
    </font>
    <font>
      <sz val="10"/>
      <color theme="1"/>
      <name val="B Titr"/>
      <charset val="178"/>
    </font>
    <font>
      <sz val="10"/>
      <color theme="1"/>
      <name val="Calibri"/>
      <family val="2"/>
      <scheme val="minor"/>
    </font>
    <font>
      <b/>
      <sz val="10"/>
      <color theme="1"/>
      <name val="B Homa"/>
      <charset val="178"/>
    </font>
    <font>
      <sz val="10"/>
      <color theme="1"/>
      <name val="B Homa"/>
      <charset val="178"/>
    </font>
    <font>
      <b/>
      <sz val="10"/>
      <name val="B Homa"/>
      <charset val="178"/>
    </font>
    <font>
      <b/>
      <sz val="14"/>
      <name val="B Zar"/>
      <charset val="178"/>
    </font>
    <font>
      <sz val="11"/>
      <name val="Calibri"/>
      <family val="2"/>
      <scheme val="minor"/>
    </font>
    <font>
      <sz val="10"/>
      <color theme="1"/>
      <name val="B Yekan"/>
      <charset val="178"/>
    </font>
    <font>
      <b/>
      <sz val="16"/>
      <color theme="1"/>
      <name val="B Yekan"/>
      <charset val="17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</cellStyleXfs>
  <cellXfs count="156">
    <xf numFmtId="0" fontId="0" fillId="0" borderId="0" xfId="0"/>
    <xf numFmtId="0" fontId="3" fillId="2" borderId="0" xfId="0" applyFont="1" applyFill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3" fontId="3" fillId="0" borderId="0" xfId="0" applyNumberFormat="1" applyFont="1" applyBorder="1" applyAlignment="1" applyProtection="1">
      <alignment horizontal="center" vertical="center" wrapText="1"/>
      <protection hidden="1"/>
    </xf>
    <xf numFmtId="3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 readingOrder="2"/>
      <protection hidden="1"/>
    </xf>
    <xf numFmtId="0" fontId="3" fillId="2" borderId="0" xfId="0" applyFont="1" applyFill="1" applyBorder="1" applyAlignment="1" applyProtection="1">
      <alignment horizontal="center" vertical="center" wrapText="1" readingOrder="2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1" applyNumberFormat="1" applyFont="1" applyProtection="1">
      <protection hidden="1"/>
    </xf>
    <xf numFmtId="0" fontId="10" fillId="0" borderId="0" xfId="0" applyFont="1" applyProtection="1">
      <protection hidden="1"/>
    </xf>
    <xf numFmtId="0" fontId="11" fillId="5" borderId="8" xfId="2" applyFont="1" applyBorder="1" applyAlignment="1" applyProtection="1">
      <alignment horizontal="right" vertical="center" wrapText="1" readingOrder="2"/>
      <protection hidden="1"/>
    </xf>
    <xf numFmtId="0" fontId="11" fillId="5" borderId="8" xfId="2" applyFont="1" applyBorder="1" applyAlignment="1" applyProtection="1">
      <alignment horizontal="center" vertical="center" wrapText="1" readingOrder="2"/>
      <protection hidden="1"/>
    </xf>
    <xf numFmtId="0" fontId="8" fillId="0" borderId="0" xfId="0" applyFont="1" applyAlignment="1" applyProtection="1">
      <alignment wrapText="1"/>
      <protection hidden="1"/>
    </xf>
    <xf numFmtId="164" fontId="11" fillId="5" borderId="8" xfId="2" applyNumberFormat="1" applyFont="1" applyBorder="1" applyAlignment="1" applyProtection="1">
      <alignment horizontal="center" vertical="center" wrapText="1" readingOrder="2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Border="1" applyProtection="1">
      <protection hidden="1"/>
    </xf>
    <xf numFmtId="3" fontId="10" fillId="0" borderId="0" xfId="0" applyNumberFormat="1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 readingOrder="2"/>
      <protection hidden="1"/>
    </xf>
    <xf numFmtId="0" fontId="3" fillId="4" borderId="1" xfId="0" applyFont="1" applyFill="1" applyBorder="1" applyAlignment="1" applyProtection="1">
      <alignment horizontal="center" vertical="center" wrapText="1" readingOrder="2"/>
      <protection hidden="1"/>
    </xf>
    <xf numFmtId="0" fontId="3" fillId="3" borderId="6" xfId="0" applyFont="1" applyFill="1" applyBorder="1" applyAlignment="1" applyProtection="1">
      <alignment horizontal="center" vertical="center" wrapText="1" readingOrder="2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wrapText="1" readingOrder="2"/>
      <protection hidden="1"/>
    </xf>
    <xf numFmtId="3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 readingOrder="2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center" vertical="center" wrapText="1" readingOrder="2"/>
      <protection hidden="1"/>
    </xf>
    <xf numFmtId="3" fontId="3" fillId="0" borderId="10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3" fontId="3" fillId="0" borderId="10" xfId="0" applyNumberFormat="1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 readingOrder="2"/>
      <protection hidden="1"/>
    </xf>
    <xf numFmtId="0" fontId="3" fillId="0" borderId="9" xfId="0" applyFont="1" applyFill="1" applyBorder="1" applyAlignment="1" applyProtection="1">
      <alignment horizontal="center" vertical="center" wrapText="1" readingOrder="2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 wrapText="1" readingOrder="2"/>
      <protection hidden="1"/>
    </xf>
    <xf numFmtId="0" fontId="3" fillId="0" borderId="4" xfId="0" applyFont="1" applyFill="1" applyBorder="1" applyAlignment="1" applyProtection="1">
      <alignment horizontal="center" vertical="center" wrapText="1" readingOrder="2"/>
      <protection hidden="1"/>
    </xf>
    <xf numFmtId="3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12" borderId="7" xfId="0" applyFont="1" applyFill="1" applyBorder="1" applyAlignment="1" applyProtection="1">
      <alignment horizontal="center" vertical="center" shrinkToFit="1" readingOrder="2"/>
      <protection hidden="1"/>
    </xf>
    <xf numFmtId="0" fontId="17" fillId="12" borderId="11" xfId="0" applyFont="1" applyFill="1" applyBorder="1" applyAlignment="1" applyProtection="1">
      <alignment horizontal="center" vertical="center" wrapText="1" readingOrder="2"/>
      <protection hidden="1"/>
    </xf>
    <xf numFmtId="0" fontId="17" fillId="12" borderId="7" xfId="0" applyFont="1" applyFill="1" applyBorder="1" applyAlignment="1" applyProtection="1">
      <alignment horizontal="center" vertical="center" wrapText="1" readingOrder="2"/>
      <protection hidden="1"/>
    </xf>
    <xf numFmtId="3" fontId="3" fillId="0" borderId="0" xfId="0" applyNumberFormat="1" applyFont="1" applyBorder="1" applyAlignment="1" applyProtection="1">
      <alignment vertical="center" wrapText="1"/>
      <protection hidden="1"/>
    </xf>
    <xf numFmtId="3" fontId="3" fillId="0" borderId="3" xfId="0" applyNumberFormat="1" applyFont="1" applyBorder="1" applyAlignment="1" applyProtection="1">
      <alignment horizontal="center" vertical="center" wrapText="1"/>
      <protection hidden="1"/>
    </xf>
    <xf numFmtId="3" fontId="3" fillId="0" borderId="24" xfId="0" applyNumberFormat="1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textRotation="90"/>
      <protection hidden="1"/>
    </xf>
    <xf numFmtId="0" fontId="5" fillId="0" borderId="12" xfId="0" applyFont="1" applyBorder="1" applyAlignment="1" applyProtection="1">
      <alignment horizontal="center" vertical="center" textRotation="90"/>
      <protection hidden="1"/>
    </xf>
    <xf numFmtId="0" fontId="5" fillId="0" borderId="13" xfId="0" applyFont="1" applyBorder="1" applyAlignment="1" applyProtection="1">
      <alignment horizontal="center" vertical="center" textRotation="90"/>
      <protection hidden="1"/>
    </xf>
    <xf numFmtId="0" fontId="5" fillId="0" borderId="14" xfId="0" applyFont="1" applyBorder="1" applyAlignment="1" applyProtection="1">
      <alignment horizontal="center" vertical="center" textRotation="90"/>
      <protection hidden="1"/>
    </xf>
    <xf numFmtId="3" fontId="3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3" fontId="4" fillId="0" borderId="1" xfId="0" applyNumberFormat="1" applyFont="1" applyBorder="1" applyAlignment="1" applyProtection="1">
      <alignment horizontal="center" vertical="center"/>
      <protection hidden="1"/>
    </xf>
    <xf numFmtId="3" fontId="4" fillId="0" borderId="2" xfId="0" applyNumberFormat="1" applyFont="1" applyBorder="1" applyAlignment="1" applyProtection="1">
      <alignment horizontal="center" vertical="center"/>
      <protection hidden="1"/>
    </xf>
    <xf numFmtId="3" fontId="3" fillId="0" borderId="3" xfId="0" applyNumberFormat="1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3" fontId="19" fillId="0" borderId="1" xfId="1" applyNumberFormat="1" applyFont="1" applyBorder="1" applyAlignment="1" applyProtection="1">
      <alignment horizontal="center" vertical="center"/>
      <protection locked="0"/>
    </xf>
    <xf numFmtId="3" fontId="19" fillId="0" borderId="1" xfId="1" applyNumberFormat="1" applyFont="1" applyBorder="1" applyAlignment="1" applyProtection="1">
      <alignment horizontal="center" vertical="center" wrapText="1"/>
      <protection locked="0"/>
    </xf>
    <xf numFmtId="3" fontId="19" fillId="0" borderId="1" xfId="1" applyNumberFormat="1" applyFont="1" applyBorder="1" applyAlignment="1" applyProtection="1">
      <alignment horizontal="center" vertical="center"/>
      <protection hidden="1"/>
    </xf>
    <xf numFmtId="3" fontId="19" fillId="0" borderId="1" xfId="1" applyNumberFormat="1" applyFont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 readingOrder="2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 readingOrder="2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2" fillId="11" borderId="25" xfId="0" applyFont="1" applyFill="1" applyBorder="1" applyAlignment="1" applyProtection="1">
      <alignment horizontal="center" vertical="center"/>
      <protection hidden="1"/>
    </xf>
    <xf numFmtId="0" fontId="11" fillId="6" borderId="8" xfId="3" applyFont="1" applyBorder="1" applyAlignment="1" applyProtection="1">
      <alignment horizontal="center" vertical="center" wrapText="1" readingOrder="2"/>
      <protection hidden="1"/>
    </xf>
    <xf numFmtId="0" fontId="11" fillId="6" borderId="8" xfId="1" applyNumberFormat="1" applyFont="1" applyFill="1" applyBorder="1" applyAlignment="1" applyProtection="1">
      <alignment horizontal="center" vertical="center" wrapText="1" readingOrder="2"/>
      <protection hidden="1"/>
    </xf>
    <xf numFmtId="0" fontId="10" fillId="6" borderId="8" xfId="3" applyFont="1" applyBorder="1" applyAlignment="1" applyProtection="1">
      <alignment horizontal="center" vertical="center" wrapText="1" readingOrder="2"/>
      <protection hidden="1"/>
    </xf>
    <xf numFmtId="1" fontId="11" fillId="5" borderId="8" xfId="1" applyNumberFormat="1" applyFont="1" applyFill="1" applyBorder="1" applyAlignment="1" applyProtection="1">
      <alignment horizontal="center" vertical="center" wrapText="1" readingOrder="2"/>
      <protection hidden="1"/>
    </xf>
    <xf numFmtId="3" fontId="9" fillId="7" borderId="8" xfId="0" applyNumberFormat="1" applyFont="1" applyFill="1" applyBorder="1" applyAlignment="1" applyProtection="1">
      <alignment horizontal="center" vertical="center" readingOrder="2"/>
      <protection hidden="1"/>
    </xf>
    <xf numFmtId="3" fontId="21" fillId="8" borderId="8" xfId="1" applyNumberFormat="1" applyFont="1" applyFill="1" applyBorder="1" applyAlignment="1" applyProtection="1">
      <alignment horizontal="center" vertical="center"/>
      <protection hidden="1"/>
    </xf>
    <xf numFmtId="3" fontId="21" fillId="9" borderId="8" xfId="1" applyNumberFormat="1" applyFont="1" applyFill="1" applyBorder="1" applyAlignment="1" applyProtection="1">
      <alignment horizontal="center" vertical="center"/>
      <protection hidden="1"/>
    </xf>
    <xf numFmtId="3" fontId="21" fillId="10" borderId="8" xfId="1" applyNumberFormat="1" applyFont="1" applyFill="1" applyBorder="1" applyAlignment="1" applyProtection="1">
      <alignment horizontal="center" vertical="center"/>
      <protection hidden="1"/>
    </xf>
    <xf numFmtId="165" fontId="21" fillId="8" borderId="8" xfId="0" applyNumberFormat="1" applyFont="1" applyFill="1" applyBorder="1" applyAlignment="1" applyProtection="1">
      <alignment horizontal="center" vertical="center"/>
      <protection hidden="1"/>
    </xf>
    <xf numFmtId="165" fontId="21" fillId="9" borderId="8" xfId="1" applyNumberFormat="1" applyFont="1" applyFill="1" applyBorder="1" applyAlignment="1" applyProtection="1">
      <alignment horizontal="center" vertical="center"/>
      <protection hidden="1"/>
    </xf>
    <xf numFmtId="165" fontId="21" fillId="10" borderId="8" xfId="1" applyNumberFormat="1" applyFont="1" applyFill="1" applyBorder="1" applyAlignment="1" applyProtection="1">
      <alignment horizontal="center" vertical="center"/>
      <protection hidden="1"/>
    </xf>
    <xf numFmtId="3" fontId="21" fillId="14" borderId="8" xfId="1" applyNumberFormat="1" applyFont="1" applyFill="1" applyBorder="1" applyAlignment="1" applyProtection="1">
      <alignment horizontal="center" vertical="center"/>
      <protection hidden="1"/>
    </xf>
    <xf numFmtId="165" fontId="21" fillId="14" borderId="8" xfId="0" applyNumberFormat="1" applyFont="1" applyFill="1" applyBorder="1" applyAlignment="1" applyProtection="1">
      <alignment horizontal="center" vertical="center"/>
      <protection hidden="1"/>
    </xf>
    <xf numFmtId="0" fontId="8" fillId="14" borderId="8" xfId="0" applyFont="1" applyFill="1" applyBorder="1" applyAlignment="1" applyProtection="1">
      <alignment horizontal="center" vertical="center"/>
      <protection hidden="1"/>
    </xf>
    <xf numFmtId="0" fontId="20" fillId="14" borderId="8" xfId="1" applyNumberFormat="1" applyFont="1" applyFill="1" applyBorder="1" applyAlignment="1" applyProtection="1">
      <alignment horizontal="center" vertical="center"/>
      <protection hidden="1"/>
    </xf>
    <xf numFmtId="0" fontId="20" fillId="8" borderId="8" xfId="1" applyNumberFormat="1" applyFont="1" applyFill="1" applyBorder="1" applyAlignment="1" applyProtection="1">
      <alignment horizontal="center" vertical="center" wrapText="1"/>
      <protection hidden="1"/>
    </xf>
    <xf numFmtId="0" fontId="20" fillId="9" borderId="8" xfId="1" applyNumberFormat="1" applyFont="1" applyFill="1" applyBorder="1" applyAlignment="1" applyProtection="1">
      <alignment horizontal="center" vertical="center"/>
      <protection hidden="1"/>
    </xf>
    <xf numFmtId="0" fontId="20" fillId="10" borderId="8" xfId="1" applyNumberFormat="1" applyFont="1" applyFill="1" applyBorder="1" applyAlignment="1" applyProtection="1">
      <alignment horizontal="center" vertical="center"/>
      <protection hidden="1"/>
    </xf>
    <xf numFmtId="0" fontId="9" fillId="16" borderId="8" xfId="1" applyNumberFormat="1" applyFont="1" applyFill="1" applyBorder="1" applyAlignment="1" applyProtection="1">
      <alignment horizontal="center" vertical="center"/>
      <protection hidden="1"/>
    </xf>
    <xf numFmtId="0" fontId="8" fillId="8" borderId="8" xfId="0" applyFont="1" applyFill="1" applyBorder="1" applyAlignment="1" applyProtection="1">
      <alignment horizontal="center" vertical="center"/>
      <protection hidden="1"/>
    </xf>
    <xf numFmtId="3" fontId="8" fillId="14" borderId="8" xfId="0" applyNumberFormat="1" applyFont="1" applyFill="1" applyBorder="1" applyAlignment="1" applyProtection="1">
      <alignment horizontal="center" vertical="center"/>
      <protection hidden="1"/>
    </xf>
    <xf numFmtId="0" fontId="8" fillId="9" borderId="8" xfId="0" applyFont="1" applyFill="1" applyBorder="1" applyAlignment="1" applyProtection="1">
      <alignment horizontal="center" vertical="center"/>
      <protection hidden="1"/>
    </xf>
    <xf numFmtId="3" fontId="8" fillId="9" borderId="8" xfId="0" applyNumberFormat="1" applyFont="1" applyFill="1" applyBorder="1" applyAlignment="1" applyProtection="1">
      <alignment horizontal="center" vertical="center"/>
      <protection hidden="1"/>
    </xf>
    <xf numFmtId="0" fontId="8" fillId="10" borderId="8" xfId="0" applyFont="1" applyFill="1" applyBorder="1" applyAlignment="1" applyProtection="1">
      <alignment horizontal="center" vertical="center"/>
      <protection hidden="1"/>
    </xf>
    <xf numFmtId="3" fontId="8" fillId="10" borderId="8" xfId="0" applyNumberFormat="1" applyFont="1" applyFill="1" applyBorder="1" applyAlignment="1" applyProtection="1">
      <alignment horizontal="center" vertical="center"/>
      <protection hidden="1"/>
    </xf>
    <xf numFmtId="0" fontId="8" fillId="16" borderId="8" xfId="0" applyFont="1" applyFill="1" applyBorder="1" applyAlignment="1" applyProtection="1">
      <alignment horizontal="center" vertical="center"/>
      <protection hidden="1"/>
    </xf>
    <xf numFmtId="3" fontId="8" fillId="16" borderId="8" xfId="0" applyNumberFormat="1" applyFont="1" applyFill="1" applyBorder="1" applyAlignment="1" applyProtection="1">
      <alignment horizontal="center" vertical="center"/>
      <protection hidden="1"/>
    </xf>
    <xf numFmtId="0" fontId="15" fillId="12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3" fillId="8" borderId="20" xfId="0" applyFont="1" applyFill="1" applyBorder="1" applyAlignment="1" applyProtection="1">
      <alignment horizontal="center" vertical="center"/>
      <protection hidden="1"/>
    </xf>
    <xf numFmtId="0" fontId="13" fillId="8" borderId="21" xfId="0" applyFont="1" applyFill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8" borderId="22" xfId="0" applyFont="1" applyFill="1" applyBorder="1" applyAlignment="1" applyProtection="1">
      <alignment horizontal="center" vertical="center"/>
      <protection hidden="1"/>
    </xf>
    <xf numFmtId="0" fontId="13" fillId="8" borderId="8" xfId="0" applyFont="1" applyFill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3" fontId="14" fillId="0" borderId="17" xfId="0" applyNumberFormat="1" applyFont="1" applyBorder="1" applyAlignment="1" applyProtection="1">
      <alignment horizontal="center" vertical="center"/>
      <protection hidden="1"/>
    </xf>
    <xf numFmtId="0" fontId="14" fillId="0" borderId="19" xfId="0" applyFont="1" applyBorder="1" applyAlignment="1" applyProtection="1">
      <alignment horizontal="center" vertical="center"/>
      <protection hidden="1"/>
    </xf>
    <xf numFmtId="0" fontId="13" fillId="8" borderId="23" xfId="0" applyFont="1" applyFill="1" applyBorder="1" applyAlignment="1" applyProtection="1">
      <alignment horizontal="center" vertical="center"/>
      <protection hidden="1"/>
    </xf>
    <xf numFmtId="0" fontId="13" fillId="8" borderId="15" xfId="0" applyFont="1" applyFill="1" applyBorder="1" applyAlignment="1" applyProtection="1">
      <alignment horizontal="center" vertical="center"/>
      <protection hidden="1"/>
    </xf>
    <xf numFmtId="0" fontId="16" fillId="8" borderId="15" xfId="0" applyFont="1" applyFill="1" applyBorder="1" applyAlignment="1" applyProtection="1">
      <alignment horizontal="center" vertical="center"/>
      <protection hidden="1"/>
    </xf>
    <xf numFmtId="0" fontId="14" fillId="8" borderId="15" xfId="0" applyFont="1" applyFill="1" applyBorder="1" applyAlignment="1" applyProtection="1">
      <alignment horizontal="center" vertical="center"/>
      <protection hidden="1"/>
    </xf>
    <xf numFmtId="0" fontId="14" fillId="8" borderId="18" xfId="0" applyFont="1" applyFill="1" applyBorder="1" applyAlignment="1" applyProtection="1">
      <alignment horizontal="center" vertical="center"/>
      <protection hidden="1"/>
    </xf>
    <xf numFmtId="0" fontId="13" fillId="15" borderId="20" xfId="0" applyFont="1" applyFill="1" applyBorder="1" applyAlignment="1" applyProtection="1">
      <alignment horizontal="center" vertical="center"/>
      <protection hidden="1"/>
    </xf>
    <xf numFmtId="0" fontId="13" fillId="15" borderId="21" xfId="0" applyFont="1" applyFill="1" applyBorder="1" applyAlignment="1" applyProtection="1">
      <alignment horizontal="center" vertical="center"/>
      <protection hidden="1"/>
    </xf>
    <xf numFmtId="0" fontId="13" fillId="15" borderId="22" xfId="0" applyFont="1" applyFill="1" applyBorder="1" applyAlignment="1" applyProtection="1">
      <alignment horizontal="center" vertical="center"/>
      <protection hidden="1"/>
    </xf>
    <xf numFmtId="0" fontId="13" fillId="15" borderId="8" xfId="0" applyFont="1" applyFill="1" applyBorder="1" applyAlignment="1" applyProtection="1">
      <alignment horizontal="center" vertical="center"/>
      <protection hidden="1"/>
    </xf>
    <xf numFmtId="0" fontId="13" fillId="15" borderId="23" xfId="0" applyFont="1" applyFill="1" applyBorder="1" applyAlignment="1" applyProtection="1">
      <alignment horizontal="center" vertical="center"/>
      <protection hidden="1"/>
    </xf>
    <xf numFmtId="0" fontId="13" fillId="15" borderId="15" xfId="0" applyFont="1" applyFill="1" applyBorder="1" applyAlignment="1" applyProtection="1">
      <alignment horizontal="center" vertical="center"/>
      <protection hidden="1"/>
    </xf>
    <xf numFmtId="0" fontId="16" fillId="15" borderId="15" xfId="0" applyFont="1" applyFill="1" applyBorder="1" applyAlignment="1" applyProtection="1">
      <alignment horizontal="center" vertical="center"/>
      <protection hidden="1"/>
    </xf>
    <xf numFmtId="0" fontId="14" fillId="15" borderId="15" xfId="0" applyFont="1" applyFill="1" applyBorder="1" applyAlignment="1" applyProtection="1">
      <alignment horizontal="center" vertical="center"/>
      <protection hidden="1"/>
    </xf>
    <xf numFmtId="0" fontId="14" fillId="15" borderId="18" xfId="0" applyFont="1" applyFill="1" applyBorder="1" applyAlignment="1" applyProtection="1">
      <alignment horizontal="center" vertical="center"/>
      <protection hidden="1"/>
    </xf>
    <xf numFmtId="3" fontId="14" fillId="0" borderId="16" xfId="0" applyNumberFormat="1" applyFont="1" applyBorder="1" applyAlignment="1" applyProtection="1">
      <alignment horizontal="center" vertical="center"/>
      <protection hidden="1"/>
    </xf>
    <xf numFmtId="0" fontId="13" fillId="15" borderId="27" xfId="0" applyFont="1" applyFill="1" applyBorder="1" applyAlignment="1" applyProtection="1">
      <alignment horizontal="center" vertical="center"/>
      <protection hidden="1"/>
    </xf>
    <xf numFmtId="0" fontId="13" fillId="15" borderId="30" xfId="0" applyFont="1" applyFill="1" applyBorder="1" applyAlignment="1" applyProtection="1">
      <alignment horizontal="center" vertical="center"/>
      <protection hidden="1"/>
    </xf>
    <xf numFmtId="0" fontId="13" fillId="15" borderId="28" xfId="0" applyFont="1" applyFill="1" applyBorder="1" applyAlignment="1" applyProtection="1">
      <alignment horizontal="center" vertical="center"/>
      <protection hidden="1"/>
    </xf>
    <xf numFmtId="0" fontId="13" fillId="15" borderId="26" xfId="0" applyFont="1" applyFill="1" applyBorder="1" applyAlignment="1" applyProtection="1">
      <alignment horizontal="center" vertical="center"/>
      <protection hidden="1"/>
    </xf>
    <xf numFmtId="0" fontId="13" fillId="15" borderId="29" xfId="0" applyFont="1" applyFill="1" applyBorder="1" applyAlignment="1" applyProtection="1">
      <alignment horizontal="center" vertical="center"/>
      <protection hidden="1"/>
    </xf>
    <xf numFmtId="0" fontId="13" fillId="15" borderId="31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5" fillId="13" borderId="25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3" fillId="14" borderId="20" xfId="0" applyFont="1" applyFill="1" applyBorder="1" applyAlignment="1" applyProtection="1">
      <alignment horizontal="center" vertical="center"/>
      <protection hidden="1"/>
    </xf>
    <xf numFmtId="0" fontId="13" fillId="14" borderId="22" xfId="0" applyFont="1" applyFill="1" applyBorder="1" applyAlignment="1" applyProtection="1">
      <alignment horizontal="center" vertical="center"/>
      <protection hidden="1"/>
    </xf>
    <xf numFmtId="0" fontId="13" fillId="14" borderId="23" xfId="0" applyFont="1" applyFill="1" applyBorder="1" applyAlignment="1" applyProtection="1">
      <alignment horizontal="center" vertical="center"/>
      <protection hidden="1"/>
    </xf>
    <xf numFmtId="0" fontId="16" fillId="14" borderId="15" xfId="0" applyFont="1" applyFill="1" applyBorder="1" applyAlignment="1" applyProtection="1">
      <alignment horizontal="center" vertical="center"/>
      <protection hidden="1"/>
    </xf>
    <xf numFmtId="0" fontId="14" fillId="14" borderId="15" xfId="0" applyFont="1" applyFill="1" applyBorder="1" applyAlignment="1" applyProtection="1">
      <alignment horizontal="center" vertical="center"/>
      <protection hidden="1"/>
    </xf>
    <xf numFmtId="0" fontId="14" fillId="14" borderId="18" xfId="0" applyFont="1" applyFill="1" applyBorder="1" applyAlignment="1" applyProtection="1">
      <alignment horizontal="center" vertical="center"/>
      <protection hidden="1"/>
    </xf>
  </cellXfs>
  <cellStyles count="4">
    <cellStyle name="Accent2" xfId="2" builtinId="33"/>
    <cellStyle name="Accent4" xfId="3" builtinId="41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45"/>
  <sheetViews>
    <sheetView windowProtection="1" rightToLeft="1" tabSelected="1" topLeftCell="F1" zoomScale="70" zoomScaleNormal="70" workbookViewId="0">
      <selection activeCell="W91" sqref="W91"/>
    </sheetView>
  </sheetViews>
  <sheetFormatPr defaultRowHeight="21.95" customHeight="1" x14ac:dyDescent="0.25"/>
  <cols>
    <col min="1" max="1" width="9.140625" style="56"/>
    <col min="2" max="2" width="35.140625" style="56" customWidth="1"/>
    <col min="3" max="3" width="12.7109375" style="56" customWidth="1"/>
    <col min="4" max="4" width="14.7109375" style="56" customWidth="1"/>
    <col min="5" max="5" width="17.7109375" style="56" customWidth="1"/>
    <col min="6" max="6" width="14.7109375" style="56" customWidth="1"/>
    <col min="7" max="7" width="17.7109375" style="56" customWidth="1"/>
    <col min="8" max="8" width="14.7109375" style="56" customWidth="1"/>
    <col min="9" max="9" width="17.7109375" style="56" customWidth="1"/>
    <col min="10" max="10" width="14.7109375" style="56" customWidth="1"/>
    <col min="11" max="11" width="17.7109375" style="56" customWidth="1"/>
    <col min="12" max="12" width="16.7109375" style="56" hidden="1" customWidth="1"/>
    <col min="13" max="13" width="13.140625" style="56" customWidth="1"/>
    <col min="14" max="14" width="9" style="56" customWidth="1"/>
    <col min="15" max="15" width="28.7109375" style="56" customWidth="1"/>
    <col min="16" max="16" width="12.7109375" style="56" customWidth="1"/>
    <col min="17" max="17" width="17.7109375" style="56" customWidth="1"/>
    <col min="18" max="18" width="15.28515625" style="56" hidden="1" customWidth="1"/>
    <col min="19" max="19" width="9" style="56" customWidth="1"/>
    <col min="20" max="20" width="9" style="56"/>
    <col min="21" max="21" width="14.140625" style="56" customWidth="1"/>
    <col min="22" max="22" width="28.7109375" style="56" customWidth="1"/>
    <col min="23" max="23" width="17.7109375" style="56" customWidth="1"/>
    <col min="24" max="24" width="16.42578125" style="56" hidden="1" customWidth="1"/>
    <col min="25" max="16384" width="9.140625" style="56"/>
  </cols>
  <sheetData>
    <row r="1" spans="2:24" ht="21.95" customHeight="1" thickBot="1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2:24" ht="21.95" customHeight="1" thickBot="1" x14ac:dyDescent="0.3">
      <c r="B2" s="24" t="s">
        <v>82</v>
      </c>
      <c r="C2" s="24" t="s">
        <v>83</v>
      </c>
      <c r="D2" s="24" t="s">
        <v>394</v>
      </c>
      <c r="E2" s="24" t="s">
        <v>131</v>
      </c>
      <c r="F2" s="24" t="s">
        <v>394</v>
      </c>
      <c r="G2" s="24" t="s">
        <v>131</v>
      </c>
      <c r="H2" s="24" t="s">
        <v>394</v>
      </c>
      <c r="I2" s="24" t="s">
        <v>131</v>
      </c>
      <c r="J2" s="24" t="s">
        <v>394</v>
      </c>
      <c r="K2" s="24" t="s">
        <v>131</v>
      </c>
      <c r="L2" s="25" t="s">
        <v>396</v>
      </c>
      <c r="M2" s="8"/>
      <c r="O2" s="26" t="s">
        <v>82</v>
      </c>
      <c r="P2" s="27" t="s">
        <v>83</v>
      </c>
      <c r="Q2" s="24" t="s">
        <v>131</v>
      </c>
      <c r="R2" s="24" t="s">
        <v>396</v>
      </c>
      <c r="U2" s="28" t="s">
        <v>367</v>
      </c>
      <c r="V2" s="24" t="s">
        <v>368</v>
      </c>
      <c r="W2" s="24" t="s">
        <v>366</v>
      </c>
      <c r="X2" s="24" t="s">
        <v>396</v>
      </c>
    </row>
    <row r="3" spans="2:24" ht="21.95" customHeight="1" thickBot="1" x14ac:dyDescent="0.3">
      <c r="B3" s="29" t="s">
        <v>391</v>
      </c>
      <c r="C3" s="29" t="s">
        <v>84</v>
      </c>
      <c r="D3" s="30" t="s">
        <v>196</v>
      </c>
      <c r="E3" s="67"/>
      <c r="F3" s="29" t="s">
        <v>287</v>
      </c>
      <c r="G3" s="67"/>
      <c r="H3" s="29" t="s">
        <v>288</v>
      </c>
      <c r="I3" s="67"/>
      <c r="J3" s="30" t="s">
        <v>197</v>
      </c>
      <c r="K3" s="67"/>
      <c r="L3" s="2" t="e">
        <f t="shared" ref="L3" si="0">AVERAGE(I3,G3,E3,K3)</f>
        <v>#DIV/0!</v>
      </c>
      <c r="M3" s="4"/>
      <c r="O3" s="29" t="s">
        <v>647</v>
      </c>
      <c r="P3" s="66" t="s">
        <v>91</v>
      </c>
      <c r="Q3" s="71"/>
      <c r="R3" s="62">
        <f>Q3</f>
        <v>0</v>
      </c>
      <c r="U3" s="58" t="s">
        <v>360</v>
      </c>
      <c r="V3" s="32" t="s">
        <v>656</v>
      </c>
      <c r="W3" s="76"/>
      <c r="X3" s="3">
        <f>W3</f>
        <v>0</v>
      </c>
    </row>
    <row r="4" spans="2:24" ht="21.95" customHeight="1" thickBot="1" x14ac:dyDescent="0.3">
      <c r="B4" s="7" t="s">
        <v>392</v>
      </c>
      <c r="C4" s="7" t="s">
        <v>84</v>
      </c>
      <c r="D4" s="2" t="s">
        <v>196</v>
      </c>
      <c r="E4" s="68"/>
      <c r="F4" s="7" t="s">
        <v>287</v>
      </c>
      <c r="G4" s="68"/>
      <c r="H4" s="7" t="s">
        <v>288</v>
      </c>
      <c r="I4" s="68"/>
      <c r="J4" s="2" t="s">
        <v>197</v>
      </c>
      <c r="K4" s="68"/>
      <c r="L4" s="2" t="e">
        <f t="shared" ref="L4:L9" si="1">AVERAGE(I4,G4,E4,K4)</f>
        <v>#DIV/0!</v>
      </c>
      <c r="M4" s="4"/>
      <c r="O4" s="11" t="s">
        <v>271</v>
      </c>
      <c r="P4" s="7" t="s">
        <v>91</v>
      </c>
      <c r="Q4" s="72"/>
      <c r="R4" s="3">
        <f>Q4</f>
        <v>0</v>
      </c>
      <c r="U4" s="58"/>
      <c r="V4" s="32" t="s">
        <v>655</v>
      </c>
      <c r="W4" s="76"/>
      <c r="X4" s="3">
        <f t="shared" ref="X4:X35" si="2">W4</f>
        <v>0</v>
      </c>
    </row>
    <row r="5" spans="2:24" ht="21.95" customHeight="1" thickBot="1" x14ac:dyDescent="0.3">
      <c r="B5" s="11" t="s">
        <v>73</v>
      </c>
      <c r="C5" s="11" t="s">
        <v>304</v>
      </c>
      <c r="D5" s="11" t="s">
        <v>305</v>
      </c>
      <c r="E5" s="67"/>
      <c r="F5" s="11" t="s">
        <v>209</v>
      </c>
      <c r="G5" s="67"/>
      <c r="H5" s="11" t="s">
        <v>493</v>
      </c>
      <c r="I5" s="67"/>
      <c r="J5" s="11" t="s">
        <v>558</v>
      </c>
      <c r="K5" s="67"/>
      <c r="L5" s="2" t="e">
        <f t="shared" si="1"/>
        <v>#DIV/0!</v>
      </c>
      <c r="M5" s="4"/>
      <c r="O5" s="11" t="s">
        <v>59</v>
      </c>
      <c r="P5" s="7" t="s">
        <v>91</v>
      </c>
      <c r="Q5" s="72"/>
      <c r="R5" s="3">
        <f>Q5</f>
        <v>0</v>
      </c>
      <c r="U5" s="58"/>
      <c r="V5" s="32" t="s">
        <v>339</v>
      </c>
      <c r="W5" s="76"/>
      <c r="X5" s="3">
        <f t="shared" si="2"/>
        <v>0</v>
      </c>
    </row>
    <row r="6" spans="2:24" ht="21.95" customHeight="1" thickBot="1" x14ac:dyDescent="0.3">
      <c r="B6" s="11" t="s">
        <v>7</v>
      </c>
      <c r="C6" s="11" t="s">
        <v>304</v>
      </c>
      <c r="D6" s="11" t="s">
        <v>305</v>
      </c>
      <c r="E6" s="68"/>
      <c r="F6" s="11" t="s">
        <v>209</v>
      </c>
      <c r="G6" s="68"/>
      <c r="H6" s="11" t="s">
        <v>493</v>
      </c>
      <c r="I6" s="68"/>
      <c r="J6" s="11" t="s">
        <v>558</v>
      </c>
      <c r="K6" s="68"/>
      <c r="L6" s="2" t="e">
        <f t="shared" si="1"/>
        <v>#DIV/0!</v>
      </c>
      <c r="M6" s="4"/>
      <c r="O6" s="11" t="s">
        <v>274</v>
      </c>
      <c r="P6" s="7" t="s">
        <v>91</v>
      </c>
      <c r="Q6" s="72"/>
      <c r="R6" s="3">
        <f>Q6</f>
        <v>0</v>
      </c>
      <c r="U6" s="58"/>
      <c r="V6" s="32" t="s">
        <v>245</v>
      </c>
      <c r="W6" s="76"/>
      <c r="X6" s="3">
        <f t="shared" si="2"/>
        <v>0</v>
      </c>
    </row>
    <row r="7" spans="2:24" ht="21.95" customHeight="1" thickBot="1" x14ac:dyDescent="0.3">
      <c r="B7" s="34" t="s">
        <v>515</v>
      </c>
      <c r="C7" s="34" t="s">
        <v>118</v>
      </c>
      <c r="D7" s="11" t="s">
        <v>516</v>
      </c>
      <c r="E7" s="68"/>
      <c r="F7" s="11" t="s">
        <v>517</v>
      </c>
      <c r="G7" s="68"/>
      <c r="H7" s="11" t="s">
        <v>518</v>
      </c>
      <c r="I7" s="68"/>
      <c r="J7" s="11" t="s">
        <v>488</v>
      </c>
      <c r="K7" s="68"/>
      <c r="L7" s="2" t="e">
        <f t="shared" si="1"/>
        <v>#DIV/0!</v>
      </c>
      <c r="M7" s="4"/>
      <c r="O7" s="7" t="s">
        <v>373</v>
      </c>
      <c r="P7" s="11" t="s">
        <v>91</v>
      </c>
      <c r="Q7" s="73"/>
      <c r="R7" s="62">
        <f>Q7</f>
        <v>0</v>
      </c>
      <c r="U7" s="58"/>
      <c r="V7" s="32" t="s">
        <v>38</v>
      </c>
      <c r="W7" s="76"/>
      <c r="X7" s="3">
        <f t="shared" si="2"/>
        <v>0</v>
      </c>
    </row>
    <row r="8" spans="2:24" ht="21.95" customHeight="1" thickBot="1" x14ac:dyDescent="0.3">
      <c r="B8" s="34" t="s">
        <v>513</v>
      </c>
      <c r="C8" s="34" t="s">
        <v>514</v>
      </c>
      <c r="D8" s="11" t="s">
        <v>488</v>
      </c>
      <c r="E8" s="67"/>
      <c r="F8" s="11" t="s">
        <v>197</v>
      </c>
      <c r="G8" s="67"/>
      <c r="H8" s="11" t="s">
        <v>559</v>
      </c>
      <c r="I8" s="67"/>
      <c r="J8" s="11" t="s">
        <v>550</v>
      </c>
      <c r="K8" s="67"/>
      <c r="L8" s="2" t="e">
        <f t="shared" si="1"/>
        <v>#DIV/0!</v>
      </c>
      <c r="M8" s="4"/>
      <c r="O8" s="11" t="s">
        <v>283</v>
      </c>
      <c r="P8" s="7" t="s">
        <v>91</v>
      </c>
      <c r="Q8" s="72"/>
      <c r="R8" s="3">
        <f>Q8</f>
        <v>0</v>
      </c>
      <c r="U8" s="58"/>
      <c r="V8" s="32" t="s">
        <v>466</v>
      </c>
      <c r="W8" s="76"/>
      <c r="X8" s="3">
        <f t="shared" si="2"/>
        <v>0</v>
      </c>
    </row>
    <row r="9" spans="2:24" ht="21.95" customHeight="1" thickBot="1" x14ac:dyDescent="0.3">
      <c r="B9" s="34" t="s">
        <v>551</v>
      </c>
      <c r="C9" s="34" t="s">
        <v>91</v>
      </c>
      <c r="D9" s="29" t="s">
        <v>397</v>
      </c>
      <c r="E9" s="67"/>
      <c r="F9" s="29" t="s">
        <v>398</v>
      </c>
      <c r="G9" s="67"/>
      <c r="H9" s="30" t="s">
        <v>412</v>
      </c>
      <c r="I9" s="67"/>
      <c r="J9" s="11" t="s">
        <v>567</v>
      </c>
      <c r="K9" s="67"/>
      <c r="L9" s="2" t="e">
        <f t="shared" si="1"/>
        <v>#DIV/0!</v>
      </c>
      <c r="M9" s="35"/>
      <c r="O9" s="7" t="s">
        <v>374</v>
      </c>
      <c r="P9" s="11" t="s">
        <v>91</v>
      </c>
      <c r="Q9" s="73"/>
      <c r="R9" s="62">
        <f>Q9</f>
        <v>0</v>
      </c>
      <c r="U9" s="58"/>
      <c r="V9" s="32" t="s">
        <v>532</v>
      </c>
      <c r="W9" s="76"/>
      <c r="X9" s="3">
        <f t="shared" si="2"/>
        <v>0</v>
      </c>
    </row>
    <row r="10" spans="2:24" ht="21.95" customHeight="1" thickBot="1" x14ac:dyDescent="0.3">
      <c r="B10" s="34" t="s">
        <v>218</v>
      </c>
      <c r="C10" s="34" t="s">
        <v>91</v>
      </c>
      <c r="D10" s="2" t="s">
        <v>219</v>
      </c>
      <c r="E10" s="68"/>
      <c r="F10" s="7" t="s">
        <v>221</v>
      </c>
      <c r="G10" s="68"/>
      <c r="H10" s="7" t="s">
        <v>220</v>
      </c>
      <c r="I10" s="68"/>
      <c r="J10" s="2" t="s">
        <v>522</v>
      </c>
      <c r="K10" s="68"/>
      <c r="L10" s="53"/>
      <c r="M10" s="51"/>
      <c r="O10" s="7" t="s">
        <v>371</v>
      </c>
      <c r="P10" s="11" t="s">
        <v>91</v>
      </c>
      <c r="Q10" s="73"/>
      <c r="R10" s="62">
        <f>Q10</f>
        <v>0</v>
      </c>
      <c r="T10" s="9"/>
      <c r="U10" s="58"/>
      <c r="V10" s="32" t="s">
        <v>9</v>
      </c>
      <c r="W10" s="76"/>
      <c r="X10" s="3">
        <f t="shared" si="2"/>
        <v>0</v>
      </c>
    </row>
    <row r="11" spans="2:24" ht="21.95" customHeight="1" thickBot="1" x14ac:dyDescent="0.3">
      <c r="B11" s="34" t="s">
        <v>218</v>
      </c>
      <c r="C11" s="34" t="s">
        <v>91</v>
      </c>
      <c r="D11" s="2" t="s">
        <v>222</v>
      </c>
      <c r="E11" s="67"/>
      <c r="F11" s="7" t="s">
        <v>223</v>
      </c>
      <c r="G11" s="67"/>
      <c r="H11" s="7" t="s">
        <v>224</v>
      </c>
      <c r="I11" s="67"/>
      <c r="J11" s="2" t="s">
        <v>560</v>
      </c>
      <c r="K11" s="67"/>
      <c r="L11" s="2" t="e">
        <f>AVERAGE(I10,G10,E10,K10,I11,G11,E11,K11)</f>
        <v>#DIV/0!</v>
      </c>
      <c r="M11" s="4"/>
      <c r="O11" s="34" t="s">
        <v>382</v>
      </c>
      <c r="P11" s="11" t="s">
        <v>91</v>
      </c>
      <c r="Q11" s="73"/>
      <c r="R11" s="62">
        <f>Q11</f>
        <v>0</v>
      </c>
      <c r="T11" s="9"/>
      <c r="U11" s="58"/>
      <c r="V11" s="32" t="s">
        <v>464</v>
      </c>
      <c r="W11" s="76"/>
      <c r="X11" s="3">
        <f t="shared" si="2"/>
        <v>0</v>
      </c>
    </row>
    <row r="12" spans="2:24" ht="21.95" customHeight="1" thickBot="1" x14ac:dyDescent="0.3">
      <c r="B12" s="34" t="s">
        <v>215</v>
      </c>
      <c r="C12" s="34" t="s">
        <v>91</v>
      </c>
      <c r="D12" s="2" t="s">
        <v>216</v>
      </c>
      <c r="E12" s="68"/>
      <c r="F12" s="7" t="s">
        <v>217</v>
      </c>
      <c r="G12" s="68"/>
      <c r="H12" s="7" t="s">
        <v>300</v>
      </c>
      <c r="I12" s="68"/>
      <c r="J12" s="2" t="s">
        <v>298</v>
      </c>
      <c r="K12" s="68"/>
      <c r="L12" s="53"/>
      <c r="M12" s="4"/>
      <c r="O12" s="11" t="s">
        <v>399</v>
      </c>
      <c r="P12" s="7" t="s">
        <v>91</v>
      </c>
      <c r="Q12" s="72"/>
      <c r="R12" s="3">
        <f>Q12</f>
        <v>0</v>
      </c>
      <c r="T12" s="9"/>
      <c r="U12" s="58"/>
      <c r="V12" s="32" t="s">
        <v>331</v>
      </c>
      <c r="W12" s="76"/>
      <c r="X12" s="3">
        <f t="shared" si="2"/>
        <v>0</v>
      </c>
    </row>
    <row r="13" spans="2:24" ht="21.95" customHeight="1" thickBot="1" x14ac:dyDescent="0.3">
      <c r="B13" s="34" t="s">
        <v>212</v>
      </c>
      <c r="C13" s="34" t="s">
        <v>91</v>
      </c>
      <c r="D13" s="7" t="s">
        <v>213</v>
      </c>
      <c r="E13" s="67"/>
      <c r="F13" s="7" t="s">
        <v>214</v>
      </c>
      <c r="G13" s="67"/>
      <c r="H13" s="2" t="s">
        <v>299</v>
      </c>
      <c r="I13" s="67"/>
      <c r="J13" s="11" t="s">
        <v>217</v>
      </c>
      <c r="K13" s="67"/>
      <c r="L13" s="52" t="e">
        <f>(50/100)*AVERAGE(I12,G12,E12,K12)+(50/100)*AVERAGE(I13,G13,E13,K13)</f>
        <v>#DIV/0!</v>
      </c>
      <c r="M13" s="4"/>
      <c r="O13" s="11" t="s">
        <v>26</v>
      </c>
      <c r="P13" s="7" t="s">
        <v>91</v>
      </c>
      <c r="Q13" s="72"/>
      <c r="R13" s="3">
        <f>Q13</f>
        <v>0</v>
      </c>
      <c r="U13" s="58"/>
      <c r="V13" s="32" t="s">
        <v>1</v>
      </c>
      <c r="W13" s="76"/>
      <c r="X13" s="3">
        <f t="shared" si="2"/>
        <v>0</v>
      </c>
    </row>
    <row r="14" spans="2:24" ht="21.95" customHeight="1" thickBot="1" x14ac:dyDescent="0.3">
      <c r="B14" s="7" t="s">
        <v>104</v>
      </c>
      <c r="C14" s="7" t="s">
        <v>106</v>
      </c>
      <c r="D14" s="2" t="s">
        <v>181</v>
      </c>
      <c r="E14" s="68"/>
      <c r="F14" s="7" t="s">
        <v>180</v>
      </c>
      <c r="G14" s="68"/>
      <c r="H14" s="7" t="s">
        <v>186</v>
      </c>
      <c r="I14" s="68"/>
      <c r="J14" s="2" t="s">
        <v>295</v>
      </c>
      <c r="K14" s="68"/>
      <c r="L14" s="2" t="e">
        <f t="shared" ref="L14:L43" si="3">AVERAGE(I14,G14,E14,K14)</f>
        <v>#DIV/0!</v>
      </c>
      <c r="M14" s="4"/>
      <c r="O14" s="7" t="s">
        <v>96</v>
      </c>
      <c r="P14" s="10" t="s">
        <v>256</v>
      </c>
      <c r="Q14" s="74"/>
      <c r="R14" s="62">
        <f>Q14</f>
        <v>0</v>
      </c>
      <c r="U14" s="58"/>
      <c r="V14" s="32" t="s">
        <v>338</v>
      </c>
      <c r="W14" s="76"/>
      <c r="X14" s="3">
        <f t="shared" si="2"/>
        <v>0</v>
      </c>
    </row>
    <row r="15" spans="2:24" ht="21.95" customHeight="1" thickBot="1" x14ac:dyDescent="0.3">
      <c r="B15" s="7" t="s">
        <v>135</v>
      </c>
      <c r="C15" s="7" t="s">
        <v>105</v>
      </c>
      <c r="D15" s="2" t="s">
        <v>181</v>
      </c>
      <c r="E15" s="67"/>
      <c r="F15" s="7" t="s">
        <v>180</v>
      </c>
      <c r="G15" s="67"/>
      <c r="H15" s="7" t="s">
        <v>189</v>
      </c>
      <c r="I15" s="67"/>
      <c r="J15" s="2" t="s">
        <v>295</v>
      </c>
      <c r="K15" s="67"/>
      <c r="L15" s="2" t="e">
        <f t="shared" si="3"/>
        <v>#DIV/0!</v>
      </c>
      <c r="M15" s="4"/>
      <c r="O15" s="11" t="s">
        <v>486</v>
      </c>
      <c r="P15" s="7" t="s">
        <v>91</v>
      </c>
      <c r="Q15" s="72"/>
      <c r="R15" s="3">
        <f>Q15</f>
        <v>0</v>
      </c>
      <c r="U15" s="58"/>
      <c r="V15" s="32" t="s">
        <v>495</v>
      </c>
      <c r="W15" s="76"/>
      <c r="X15" s="3">
        <f t="shared" si="2"/>
        <v>0</v>
      </c>
    </row>
    <row r="16" spans="2:24" ht="21.95" customHeight="1" thickBot="1" x14ac:dyDescent="0.3">
      <c r="B16" s="7" t="s">
        <v>135</v>
      </c>
      <c r="C16" s="7" t="s">
        <v>89</v>
      </c>
      <c r="D16" s="2" t="s">
        <v>181</v>
      </c>
      <c r="E16" s="68"/>
      <c r="F16" s="7" t="s">
        <v>180</v>
      </c>
      <c r="G16" s="68"/>
      <c r="H16" s="7" t="s">
        <v>189</v>
      </c>
      <c r="I16" s="68"/>
      <c r="J16" s="2" t="s">
        <v>295</v>
      </c>
      <c r="K16" s="68"/>
      <c r="L16" s="2" t="e">
        <f t="shared" si="3"/>
        <v>#DIV/0!</v>
      </c>
      <c r="M16" s="4"/>
      <c r="O16" s="7" t="s">
        <v>235</v>
      </c>
      <c r="P16" s="10" t="s">
        <v>234</v>
      </c>
      <c r="Q16" s="74"/>
      <c r="R16" s="62">
        <f>Q16</f>
        <v>0</v>
      </c>
      <c r="U16" s="58"/>
      <c r="V16" s="32" t="s">
        <v>60</v>
      </c>
      <c r="W16" s="76"/>
      <c r="X16" s="3">
        <f t="shared" si="2"/>
        <v>0</v>
      </c>
    </row>
    <row r="17" spans="2:24" ht="21.95" customHeight="1" thickBot="1" x14ac:dyDescent="0.3">
      <c r="B17" s="7" t="s">
        <v>649</v>
      </c>
      <c r="C17" s="7" t="s">
        <v>91</v>
      </c>
      <c r="D17" s="2" t="s">
        <v>181</v>
      </c>
      <c r="E17" s="67"/>
      <c r="F17" s="7" t="s">
        <v>180</v>
      </c>
      <c r="G17" s="67"/>
      <c r="H17" s="7" t="s">
        <v>189</v>
      </c>
      <c r="I17" s="67"/>
      <c r="J17" s="2" t="s">
        <v>295</v>
      </c>
      <c r="K17" s="67"/>
      <c r="L17" s="2" t="e">
        <f t="shared" si="3"/>
        <v>#DIV/0!</v>
      </c>
      <c r="M17" s="39"/>
      <c r="N17" s="40"/>
      <c r="O17" s="11" t="s">
        <v>645</v>
      </c>
      <c r="P17" s="7" t="s">
        <v>91</v>
      </c>
      <c r="Q17" s="72"/>
      <c r="R17" s="3">
        <f>Q17</f>
        <v>0</v>
      </c>
      <c r="U17" s="58"/>
      <c r="V17" s="32" t="s">
        <v>75</v>
      </c>
      <c r="W17" s="76"/>
      <c r="X17" s="3">
        <f t="shared" si="2"/>
        <v>0</v>
      </c>
    </row>
    <row r="18" spans="2:24" ht="21.95" customHeight="1" thickBot="1" x14ac:dyDescent="0.3">
      <c r="B18" s="7" t="s">
        <v>687</v>
      </c>
      <c r="C18" s="7" t="s">
        <v>91</v>
      </c>
      <c r="D18" s="2" t="s">
        <v>181</v>
      </c>
      <c r="E18" s="68"/>
      <c r="F18" s="7">
        <v>9595</v>
      </c>
      <c r="G18" s="68"/>
      <c r="H18" s="7"/>
      <c r="I18" s="70"/>
      <c r="J18" s="2"/>
      <c r="K18" s="70"/>
      <c r="L18" s="2" t="e">
        <f t="shared" si="3"/>
        <v>#DIV/0!</v>
      </c>
      <c r="M18" s="39"/>
      <c r="N18" s="40"/>
      <c r="O18" s="11" t="s">
        <v>644</v>
      </c>
      <c r="P18" s="7" t="s">
        <v>91</v>
      </c>
      <c r="Q18" s="72"/>
      <c r="R18" s="3">
        <f>Q18</f>
        <v>0</v>
      </c>
      <c r="U18" s="58"/>
      <c r="V18" s="32" t="s">
        <v>341</v>
      </c>
      <c r="W18" s="76"/>
      <c r="X18" s="3">
        <f t="shared" si="2"/>
        <v>0</v>
      </c>
    </row>
    <row r="19" spans="2:24" ht="21.95" customHeight="1" thickBot="1" x14ac:dyDescent="0.3">
      <c r="B19" s="7" t="s">
        <v>650</v>
      </c>
      <c r="C19" s="7" t="s">
        <v>105</v>
      </c>
      <c r="D19" s="2" t="s">
        <v>181</v>
      </c>
      <c r="E19" s="67"/>
      <c r="F19" s="7" t="s">
        <v>180</v>
      </c>
      <c r="G19" s="67"/>
      <c r="H19" s="7" t="s">
        <v>189</v>
      </c>
      <c r="I19" s="67"/>
      <c r="J19" s="2" t="s">
        <v>295</v>
      </c>
      <c r="K19" s="67"/>
      <c r="L19" s="2" t="e">
        <f t="shared" si="3"/>
        <v>#DIV/0!</v>
      </c>
      <c r="M19" s="39"/>
      <c r="N19" s="40"/>
      <c r="O19" s="7" t="s">
        <v>388</v>
      </c>
      <c r="P19" s="10" t="s">
        <v>385</v>
      </c>
      <c r="Q19" s="74"/>
      <c r="R19" s="62">
        <f>Q19</f>
        <v>0</v>
      </c>
      <c r="U19" s="58"/>
      <c r="V19" s="32" t="s">
        <v>336</v>
      </c>
      <c r="W19" s="76"/>
      <c r="X19" s="3">
        <f t="shared" si="2"/>
        <v>0</v>
      </c>
    </row>
    <row r="20" spans="2:24" ht="21.95" customHeight="1" thickBot="1" x14ac:dyDescent="0.3">
      <c r="B20" s="7" t="s">
        <v>594</v>
      </c>
      <c r="C20" s="7" t="s">
        <v>506</v>
      </c>
      <c r="D20" s="2" t="s">
        <v>412</v>
      </c>
      <c r="E20" s="68"/>
      <c r="F20" s="7" t="s">
        <v>567</v>
      </c>
      <c r="G20" s="68"/>
      <c r="H20" s="7" t="s">
        <v>181</v>
      </c>
      <c r="I20" s="68"/>
      <c r="J20" s="2" t="s">
        <v>397</v>
      </c>
      <c r="K20" s="68"/>
      <c r="L20" s="2" t="e">
        <f t="shared" si="3"/>
        <v>#DIV/0!</v>
      </c>
      <c r="M20" s="39"/>
      <c r="N20" s="40"/>
      <c r="O20" s="11" t="s">
        <v>503</v>
      </c>
      <c r="P20" s="7" t="s">
        <v>504</v>
      </c>
      <c r="Q20" s="72"/>
      <c r="R20" s="3">
        <f>Q20</f>
        <v>0</v>
      </c>
      <c r="U20" s="58"/>
      <c r="V20" s="32" t="s">
        <v>41</v>
      </c>
      <c r="W20" s="76"/>
      <c r="X20" s="3">
        <f t="shared" si="2"/>
        <v>0</v>
      </c>
    </row>
    <row r="21" spans="2:24" ht="21.95" customHeight="1" thickBot="1" x14ac:dyDescent="0.3">
      <c r="B21" s="7" t="s">
        <v>762</v>
      </c>
      <c r="C21" s="7" t="s">
        <v>256</v>
      </c>
      <c r="D21" s="2" t="s">
        <v>320</v>
      </c>
      <c r="E21" s="68"/>
      <c r="F21" s="11" t="s">
        <v>321</v>
      </c>
      <c r="G21" s="68"/>
      <c r="H21" s="11" t="s">
        <v>554</v>
      </c>
      <c r="I21" s="68"/>
      <c r="J21" s="11" t="s">
        <v>561</v>
      </c>
      <c r="K21" s="68"/>
      <c r="L21" s="2" t="e">
        <f t="shared" si="3"/>
        <v>#DIV/0!</v>
      </c>
      <c r="M21" s="39"/>
      <c r="N21" s="40"/>
      <c r="O21" s="7" t="s">
        <v>753</v>
      </c>
      <c r="P21" s="10" t="s">
        <v>91</v>
      </c>
      <c r="Q21" s="74"/>
      <c r="R21" s="62">
        <f>Q21</f>
        <v>0</v>
      </c>
      <c r="U21" s="58"/>
      <c r="V21" s="32" t="s">
        <v>340</v>
      </c>
      <c r="W21" s="76"/>
      <c r="X21" s="3">
        <f t="shared" si="2"/>
        <v>0</v>
      </c>
    </row>
    <row r="22" spans="2:24" ht="21.95" customHeight="1" thickBot="1" x14ac:dyDescent="0.3">
      <c r="B22" s="7" t="s">
        <v>585</v>
      </c>
      <c r="C22" s="7" t="s">
        <v>84</v>
      </c>
      <c r="D22" s="2" t="s">
        <v>554</v>
      </c>
      <c r="E22" s="67"/>
      <c r="F22" s="7" t="s">
        <v>556</v>
      </c>
      <c r="G22" s="67"/>
      <c r="H22" s="7" t="s">
        <v>320</v>
      </c>
      <c r="I22" s="67"/>
      <c r="J22" s="2" t="s">
        <v>557</v>
      </c>
      <c r="K22" s="67"/>
      <c r="L22" s="2" t="e">
        <f t="shared" si="3"/>
        <v>#DIV/0!</v>
      </c>
      <c r="M22" s="39"/>
      <c r="N22" s="40"/>
      <c r="O22" s="11" t="s">
        <v>401</v>
      </c>
      <c r="P22" s="11" t="s">
        <v>91</v>
      </c>
      <c r="Q22" s="73"/>
      <c r="R22" s="3">
        <f>Q22</f>
        <v>0</v>
      </c>
      <c r="U22" s="58"/>
      <c r="V22" s="32" t="s">
        <v>19</v>
      </c>
      <c r="W22" s="76"/>
      <c r="X22" s="3">
        <f t="shared" si="2"/>
        <v>0</v>
      </c>
    </row>
    <row r="23" spans="2:24" ht="21.95" customHeight="1" thickBot="1" x14ac:dyDescent="0.3">
      <c r="B23" s="34" t="s">
        <v>178</v>
      </c>
      <c r="C23" s="34" t="s">
        <v>84</v>
      </c>
      <c r="D23" s="2" t="s">
        <v>187</v>
      </c>
      <c r="E23" s="67"/>
      <c r="F23" s="7" t="s">
        <v>188</v>
      </c>
      <c r="G23" s="67"/>
      <c r="H23" s="34" t="s">
        <v>756</v>
      </c>
      <c r="I23" s="67"/>
      <c r="J23" s="2" t="s">
        <v>562</v>
      </c>
      <c r="K23" s="67"/>
      <c r="L23" s="2" t="e">
        <f t="shared" si="3"/>
        <v>#DIV/0!</v>
      </c>
      <c r="M23" s="39"/>
      <c r="N23" s="40"/>
      <c r="O23" s="11" t="s">
        <v>5</v>
      </c>
      <c r="P23" s="11" t="s">
        <v>91</v>
      </c>
      <c r="Q23" s="73"/>
      <c r="R23" s="3">
        <f>Q23</f>
        <v>0</v>
      </c>
      <c r="U23" s="58"/>
      <c r="V23" s="32" t="s">
        <v>335</v>
      </c>
      <c r="W23" s="76"/>
      <c r="X23" s="3">
        <f t="shared" si="2"/>
        <v>0</v>
      </c>
    </row>
    <row r="24" spans="2:24" ht="21.95" customHeight="1" thickBot="1" x14ac:dyDescent="0.3">
      <c r="B24" s="7" t="s">
        <v>109</v>
      </c>
      <c r="C24" s="7" t="s">
        <v>84</v>
      </c>
      <c r="D24" s="2" t="s">
        <v>187</v>
      </c>
      <c r="E24" s="68"/>
      <c r="F24" s="7" t="s">
        <v>188</v>
      </c>
      <c r="G24" s="68"/>
      <c r="H24" s="34" t="s">
        <v>756</v>
      </c>
      <c r="I24" s="68"/>
      <c r="J24" s="2" t="s">
        <v>562</v>
      </c>
      <c r="K24" s="68"/>
      <c r="L24" s="2" t="e">
        <f t="shared" si="3"/>
        <v>#DIV/0!</v>
      </c>
      <c r="M24" s="39"/>
      <c r="N24" s="40"/>
      <c r="O24" s="11" t="s">
        <v>633</v>
      </c>
      <c r="P24" s="7" t="s">
        <v>105</v>
      </c>
      <c r="Q24" s="72"/>
      <c r="R24" s="3">
        <f>Q24</f>
        <v>0</v>
      </c>
      <c r="U24" s="58"/>
      <c r="V24" s="32" t="s">
        <v>51</v>
      </c>
      <c r="W24" s="76"/>
      <c r="X24" s="3">
        <f t="shared" si="2"/>
        <v>0</v>
      </c>
    </row>
    <row r="25" spans="2:24" ht="21.95" customHeight="1" thickBot="1" x14ac:dyDescent="0.3">
      <c r="B25" s="7" t="s">
        <v>510</v>
      </c>
      <c r="C25" s="7" t="s">
        <v>91</v>
      </c>
      <c r="D25" s="11" t="s">
        <v>322</v>
      </c>
      <c r="E25" s="67"/>
      <c r="F25" s="11" t="s">
        <v>323</v>
      </c>
      <c r="G25" s="67"/>
      <c r="H25" s="34" t="s">
        <v>511</v>
      </c>
      <c r="I25" s="67"/>
      <c r="J25" s="2" t="s">
        <v>512</v>
      </c>
      <c r="K25" s="67"/>
      <c r="L25" s="2" t="e">
        <f t="shared" si="3"/>
        <v>#DIV/0!</v>
      </c>
      <c r="M25" s="39"/>
      <c r="N25" s="40"/>
      <c r="O25" s="7" t="s">
        <v>45</v>
      </c>
      <c r="P25" s="7" t="s">
        <v>84</v>
      </c>
      <c r="Q25" s="72"/>
      <c r="R25" s="3">
        <f>Q25</f>
        <v>0</v>
      </c>
      <c r="U25" s="58"/>
      <c r="V25" s="32" t="s">
        <v>499</v>
      </c>
      <c r="W25" s="76"/>
      <c r="X25" s="3">
        <f t="shared" si="2"/>
        <v>0</v>
      </c>
    </row>
    <row r="26" spans="2:24" ht="21.95" customHeight="1" thickBot="1" x14ac:dyDescent="0.3">
      <c r="B26" s="11" t="s">
        <v>272</v>
      </c>
      <c r="C26" s="11" t="s">
        <v>84</v>
      </c>
      <c r="D26" s="11" t="s">
        <v>322</v>
      </c>
      <c r="E26" s="68"/>
      <c r="F26" s="11" t="s">
        <v>323</v>
      </c>
      <c r="G26" s="68"/>
      <c r="H26" s="11" t="s">
        <v>511</v>
      </c>
      <c r="I26" s="68"/>
      <c r="J26" s="11" t="s">
        <v>324</v>
      </c>
      <c r="K26" s="68"/>
      <c r="L26" s="2" t="e">
        <f t="shared" si="3"/>
        <v>#DIV/0!</v>
      </c>
      <c r="M26" s="39"/>
      <c r="N26" s="40"/>
      <c r="O26" s="11" t="s">
        <v>389</v>
      </c>
      <c r="P26" s="7" t="s">
        <v>91</v>
      </c>
      <c r="Q26" s="72"/>
      <c r="R26" s="3">
        <f>Q26</f>
        <v>0</v>
      </c>
      <c r="U26" s="58"/>
      <c r="V26" s="32" t="s">
        <v>750</v>
      </c>
      <c r="W26" s="76"/>
      <c r="X26" s="3">
        <f t="shared" si="2"/>
        <v>0</v>
      </c>
    </row>
    <row r="27" spans="2:24" ht="21.95" customHeight="1" thickBot="1" x14ac:dyDescent="0.3">
      <c r="B27" s="11" t="s">
        <v>409</v>
      </c>
      <c r="C27" s="11" t="s">
        <v>400</v>
      </c>
      <c r="D27" s="11" t="s">
        <v>410</v>
      </c>
      <c r="E27" s="67"/>
      <c r="F27" s="11" t="s">
        <v>411</v>
      </c>
      <c r="G27" s="67"/>
      <c r="H27" s="11" t="s">
        <v>563</v>
      </c>
      <c r="I27" s="67"/>
      <c r="J27" s="11" t="s">
        <v>564</v>
      </c>
      <c r="K27" s="67"/>
      <c r="L27" s="2" t="e">
        <f t="shared" si="3"/>
        <v>#DIV/0!</v>
      </c>
      <c r="M27" s="39"/>
      <c r="N27" s="41"/>
      <c r="O27" s="11" t="s">
        <v>634</v>
      </c>
      <c r="P27" s="11" t="s">
        <v>105</v>
      </c>
      <c r="Q27" s="73"/>
      <c r="R27" s="3">
        <f>Q27</f>
        <v>0</v>
      </c>
      <c r="U27" s="58"/>
      <c r="V27" s="32" t="s">
        <v>317</v>
      </c>
      <c r="W27" s="76"/>
      <c r="X27" s="3">
        <f t="shared" si="2"/>
        <v>0</v>
      </c>
    </row>
    <row r="28" spans="2:24" ht="21.95" customHeight="1" thickBot="1" x14ac:dyDescent="0.3">
      <c r="B28" s="34" t="s">
        <v>148</v>
      </c>
      <c r="C28" s="34" t="s">
        <v>105</v>
      </c>
      <c r="D28" s="11" t="s">
        <v>190</v>
      </c>
      <c r="E28" s="68"/>
      <c r="F28" s="7" t="s">
        <v>191</v>
      </c>
      <c r="G28" s="68"/>
      <c r="H28" s="7" t="s">
        <v>279</v>
      </c>
      <c r="I28" s="68"/>
      <c r="J28" s="2" t="s">
        <v>565</v>
      </c>
      <c r="K28" s="68"/>
      <c r="L28" s="2" t="e">
        <f t="shared" si="3"/>
        <v>#DIV/0!</v>
      </c>
      <c r="M28" s="39"/>
      <c r="N28" s="41"/>
      <c r="O28" s="7" t="s">
        <v>93</v>
      </c>
      <c r="P28" s="10" t="s">
        <v>91</v>
      </c>
      <c r="Q28" s="74"/>
      <c r="R28" s="62">
        <f>Q28</f>
        <v>0</v>
      </c>
      <c r="U28" s="58"/>
      <c r="V28" s="32" t="s">
        <v>420</v>
      </c>
      <c r="W28" s="76"/>
      <c r="X28" s="3">
        <f t="shared" si="2"/>
        <v>0</v>
      </c>
    </row>
    <row r="29" spans="2:24" ht="21.95" customHeight="1" thickBot="1" x14ac:dyDescent="0.3">
      <c r="B29" s="7" t="s">
        <v>148</v>
      </c>
      <c r="C29" s="7" t="s">
        <v>88</v>
      </c>
      <c r="D29" s="2" t="s">
        <v>190</v>
      </c>
      <c r="E29" s="67"/>
      <c r="F29" s="7" t="s">
        <v>191</v>
      </c>
      <c r="G29" s="67"/>
      <c r="H29" s="7" t="s">
        <v>279</v>
      </c>
      <c r="I29" s="67"/>
      <c r="J29" s="2" t="s">
        <v>565</v>
      </c>
      <c r="K29" s="67"/>
      <c r="L29" s="2" t="e">
        <f t="shared" si="3"/>
        <v>#DIV/0!</v>
      </c>
      <c r="M29" s="39"/>
      <c r="N29" s="41"/>
      <c r="O29" s="7" t="s">
        <v>95</v>
      </c>
      <c r="P29" s="10" t="s">
        <v>88</v>
      </c>
      <c r="Q29" s="74"/>
      <c r="R29" s="62">
        <f>Q29</f>
        <v>0</v>
      </c>
      <c r="U29" s="58"/>
      <c r="V29" s="32" t="s">
        <v>607</v>
      </c>
      <c r="W29" s="76"/>
      <c r="X29" s="3">
        <f t="shared" si="2"/>
        <v>0</v>
      </c>
    </row>
    <row r="30" spans="2:24" ht="21.95" customHeight="1" thickBot="1" x14ac:dyDescent="0.3">
      <c r="B30" s="11" t="s">
        <v>325</v>
      </c>
      <c r="C30" s="11" t="s">
        <v>84</v>
      </c>
      <c r="D30" s="11" t="s">
        <v>179</v>
      </c>
      <c r="E30" s="68"/>
      <c r="F30" s="11" t="s">
        <v>292</v>
      </c>
      <c r="G30" s="68"/>
      <c r="H30" s="11" t="s">
        <v>184</v>
      </c>
      <c r="I30" s="68"/>
      <c r="J30" s="11" t="s">
        <v>181</v>
      </c>
      <c r="K30" s="68"/>
      <c r="L30" s="2" t="e">
        <f t="shared" si="3"/>
        <v>#DIV/0!</v>
      </c>
      <c r="M30" s="39"/>
      <c r="N30" s="41"/>
      <c r="O30" s="11" t="s">
        <v>269</v>
      </c>
      <c r="P30" s="7" t="s">
        <v>91</v>
      </c>
      <c r="Q30" s="72"/>
      <c r="R30" s="3">
        <f>Q30</f>
        <v>0</v>
      </c>
      <c r="U30" s="58"/>
      <c r="V30" s="32" t="s">
        <v>751</v>
      </c>
      <c r="W30" s="76"/>
      <c r="X30" s="3">
        <f t="shared" si="2"/>
        <v>0</v>
      </c>
    </row>
    <row r="31" spans="2:24" ht="21.95" customHeight="1" thickBot="1" x14ac:dyDescent="0.3">
      <c r="B31" s="34" t="s">
        <v>693</v>
      </c>
      <c r="C31" s="34" t="s">
        <v>84</v>
      </c>
      <c r="D31" s="2">
        <v>9595</v>
      </c>
      <c r="E31" s="68"/>
      <c r="F31" s="7" t="s">
        <v>293</v>
      </c>
      <c r="G31" s="68"/>
      <c r="H31" s="7" t="s">
        <v>765</v>
      </c>
      <c r="I31" s="68"/>
      <c r="J31" s="2"/>
      <c r="K31" s="70"/>
      <c r="L31" s="2" t="e">
        <f t="shared" si="3"/>
        <v>#DIV/0!</v>
      </c>
      <c r="M31" s="39"/>
      <c r="N31" s="41"/>
      <c r="O31" s="11" t="s">
        <v>505</v>
      </c>
      <c r="P31" s="7" t="s">
        <v>506</v>
      </c>
      <c r="Q31" s="72"/>
      <c r="R31" s="3">
        <f>Q31</f>
        <v>0</v>
      </c>
      <c r="U31" s="58"/>
      <c r="V31" s="32" t="s">
        <v>342</v>
      </c>
      <c r="W31" s="76"/>
      <c r="X31" s="3">
        <f t="shared" si="2"/>
        <v>0</v>
      </c>
    </row>
    <row r="32" spans="2:24" ht="21.95" customHeight="1" thickBot="1" x14ac:dyDescent="0.3">
      <c r="B32" s="34" t="s">
        <v>568</v>
      </c>
      <c r="C32" s="34" t="s">
        <v>137</v>
      </c>
      <c r="D32" s="2" t="s">
        <v>231</v>
      </c>
      <c r="E32" s="67"/>
      <c r="F32" s="7" t="s">
        <v>566</v>
      </c>
      <c r="G32" s="67"/>
      <c r="H32" s="7"/>
      <c r="I32" s="69"/>
      <c r="J32" s="2"/>
      <c r="K32" s="69"/>
      <c r="L32" s="2" t="e">
        <f t="shared" si="3"/>
        <v>#DIV/0!</v>
      </c>
      <c r="M32" s="4"/>
      <c r="O32" s="7" t="s">
        <v>749</v>
      </c>
      <c r="P32" s="10" t="s">
        <v>84</v>
      </c>
      <c r="Q32" s="74"/>
      <c r="R32" s="62">
        <f>Q32</f>
        <v>0</v>
      </c>
      <c r="U32" s="58"/>
      <c r="V32" s="32" t="s">
        <v>530</v>
      </c>
      <c r="W32" s="76"/>
      <c r="X32" s="3">
        <f t="shared" si="2"/>
        <v>0</v>
      </c>
    </row>
    <row r="33" spans="2:24" ht="21.95" customHeight="1" thickBot="1" x14ac:dyDescent="0.3">
      <c r="B33" s="7" t="s">
        <v>138</v>
      </c>
      <c r="C33" s="7" t="s">
        <v>139</v>
      </c>
      <c r="D33" s="2" t="s">
        <v>194</v>
      </c>
      <c r="E33" s="67"/>
      <c r="F33" s="7" t="s">
        <v>195</v>
      </c>
      <c r="G33" s="67"/>
      <c r="H33" s="7" t="s">
        <v>181</v>
      </c>
      <c r="I33" s="67"/>
      <c r="J33" s="2" t="s">
        <v>478</v>
      </c>
      <c r="K33" s="67"/>
      <c r="L33" s="2" t="e">
        <f t="shared" si="3"/>
        <v>#DIV/0!</v>
      </c>
      <c r="M33" s="5"/>
      <c r="O33" s="7" t="s">
        <v>100</v>
      </c>
      <c r="P33" s="7" t="s">
        <v>102</v>
      </c>
      <c r="Q33" s="72"/>
      <c r="R33" s="3">
        <f>Q33</f>
        <v>0</v>
      </c>
      <c r="U33" s="58"/>
      <c r="V33" s="32" t="s">
        <v>494</v>
      </c>
      <c r="W33" s="76"/>
      <c r="X33" s="3">
        <f t="shared" si="2"/>
        <v>0</v>
      </c>
    </row>
    <row r="34" spans="2:24" ht="21.95" customHeight="1" thickBot="1" x14ac:dyDescent="0.3">
      <c r="B34" s="7" t="s">
        <v>138</v>
      </c>
      <c r="C34" s="7" t="s">
        <v>474</v>
      </c>
      <c r="D34" s="2" t="s">
        <v>194</v>
      </c>
      <c r="E34" s="68"/>
      <c r="F34" s="7" t="s">
        <v>195</v>
      </c>
      <c r="G34" s="68"/>
      <c r="H34" s="7" t="s">
        <v>181</v>
      </c>
      <c r="I34" s="68"/>
      <c r="J34" s="2" t="s">
        <v>478</v>
      </c>
      <c r="K34" s="68"/>
      <c r="L34" s="2" t="e">
        <f t="shared" si="3"/>
        <v>#DIV/0!</v>
      </c>
      <c r="M34" s="4"/>
      <c r="O34" s="7" t="s">
        <v>393</v>
      </c>
      <c r="P34" s="7" t="s">
        <v>101</v>
      </c>
      <c r="Q34" s="72"/>
      <c r="R34" s="3">
        <f>Q34</f>
        <v>0</v>
      </c>
      <c r="U34" s="58"/>
      <c r="V34" s="32" t="s">
        <v>468</v>
      </c>
      <c r="W34" s="76"/>
      <c r="X34" s="3">
        <f t="shared" si="2"/>
        <v>0</v>
      </c>
    </row>
    <row r="35" spans="2:24" ht="21.95" customHeight="1" thickBot="1" x14ac:dyDescent="0.3">
      <c r="B35" s="11" t="s">
        <v>761</v>
      </c>
      <c r="C35" s="7" t="s">
        <v>304</v>
      </c>
      <c r="D35" s="2" t="s">
        <v>194</v>
      </c>
      <c r="E35" s="67"/>
      <c r="F35" s="7" t="s">
        <v>195</v>
      </c>
      <c r="G35" s="67"/>
      <c r="H35" s="11" t="s">
        <v>181</v>
      </c>
      <c r="I35" s="67"/>
      <c r="J35" s="11" t="s">
        <v>478</v>
      </c>
      <c r="K35" s="67"/>
      <c r="L35" s="2" t="e">
        <f t="shared" si="3"/>
        <v>#DIV/0!</v>
      </c>
      <c r="M35" s="4"/>
      <c r="O35" s="7" t="s">
        <v>639</v>
      </c>
      <c r="P35" s="10" t="s">
        <v>91</v>
      </c>
      <c r="Q35" s="74"/>
      <c r="R35" s="62">
        <f>Q35</f>
        <v>0</v>
      </c>
      <c r="U35" s="58"/>
      <c r="V35" s="32" t="s">
        <v>364</v>
      </c>
      <c r="W35" s="76"/>
      <c r="X35" s="3">
        <f t="shared" si="2"/>
        <v>0</v>
      </c>
    </row>
    <row r="36" spans="2:24" ht="21.95" customHeight="1" thickBot="1" x14ac:dyDescent="0.3">
      <c r="B36" s="7" t="s">
        <v>476</v>
      </c>
      <c r="C36" s="7" t="s">
        <v>84</v>
      </c>
      <c r="D36" s="2" t="s">
        <v>179</v>
      </c>
      <c r="E36" s="68"/>
      <c r="F36" s="7" t="s">
        <v>180</v>
      </c>
      <c r="G36" s="68"/>
      <c r="H36" s="7" t="s">
        <v>479</v>
      </c>
      <c r="I36" s="68"/>
      <c r="J36" s="2" t="s">
        <v>290</v>
      </c>
      <c r="K36" s="68"/>
      <c r="L36" s="2" t="e">
        <f t="shared" si="3"/>
        <v>#DIV/0!</v>
      </c>
      <c r="M36" s="4"/>
      <c r="O36" s="7" t="s">
        <v>638</v>
      </c>
      <c r="P36" s="10" t="s">
        <v>91</v>
      </c>
      <c r="Q36" s="74"/>
      <c r="R36" s="62">
        <f>Q36</f>
        <v>0</v>
      </c>
      <c r="U36" s="58" t="s">
        <v>361</v>
      </c>
      <c r="V36" s="43" t="s">
        <v>332</v>
      </c>
      <c r="W36" s="77"/>
      <c r="X36" s="63">
        <f>W36</f>
        <v>0</v>
      </c>
    </row>
    <row r="37" spans="2:24" ht="21.95" customHeight="1" thickBot="1" x14ac:dyDescent="0.3">
      <c r="B37" s="7" t="s">
        <v>475</v>
      </c>
      <c r="C37" s="7" t="s">
        <v>84</v>
      </c>
      <c r="D37" s="2" t="s">
        <v>477</v>
      </c>
      <c r="E37" s="67"/>
      <c r="F37" s="7" t="s">
        <v>180</v>
      </c>
      <c r="G37" s="67"/>
      <c r="H37" s="7" t="s">
        <v>480</v>
      </c>
      <c r="I37" s="67"/>
      <c r="J37" s="2" t="s">
        <v>290</v>
      </c>
      <c r="K37" s="67"/>
      <c r="L37" s="2" t="e">
        <f t="shared" si="3"/>
        <v>#DIV/0!</v>
      </c>
      <c r="M37" s="4"/>
      <c r="O37" s="7" t="s">
        <v>640</v>
      </c>
      <c r="P37" s="10" t="s">
        <v>91</v>
      </c>
      <c r="Q37" s="74"/>
      <c r="R37" s="62">
        <f>Q37</f>
        <v>0</v>
      </c>
      <c r="U37" s="58"/>
      <c r="V37" s="43" t="s">
        <v>635</v>
      </c>
      <c r="W37" s="77"/>
      <c r="X37" s="63">
        <f t="shared" ref="X37:X41" si="4">W37</f>
        <v>0</v>
      </c>
    </row>
    <row r="38" spans="2:24" ht="21.95" customHeight="1" thickBot="1" x14ac:dyDescent="0.3">
      <c r="B38" s="7" t="s">
        <v>547</v>
      </c>
      <c r="C38" s="7" t="s">
        <v>91</v>
      </c>
      <c r="D38" s="29" t="s">
        <v>181</v>
      </c>
      <c r="E38" s="68"/>
      <c r="F38" s="29" t="s">
        <v>398</v>
      </c>
      <c r="G38" s="68"/>
      <c r="H38" s="30" t="s">
        <v>412</v>
      </c>
      <c r="I38" s="68"/>
      <c r="J38" s="2" t="s">
        <v>567</v>
      </c>
      <c r="K38" s="68"/>
      <c r="L38" s="2" t="e">
        <f t="shared" si="3"/>
        <v>#DIV/0!</v>
      </c>
      <c r="M38" s="4"/>
      <c r="O38" s="11" t="s">
        <v>402</v>
      </c>
      <c r="P38" s="11" t="s">
        <v>91</v>
      </c>
      <c r="Q38" s="73"/>
      <c r="R38" s="3">
        <f>Q38</f>
        <v>0</v>
      </c>
      <c r="U38" s="58"/>
      <c r="V38" s="43" t="s">
        <v>395</v>
      </c>
      <c r="W38" s="77"/>
      <c r="X38" s="63">
        <f t="shared" si="4"/>
        <v>0</v>
      </c>
    </row>
    <row r="39" spans="2:24" ht="21.95" customHeight="1" thickBot="1" x14ac:dyDescent="0.3">
      <c r="B39" s="34" t="s">
        <v>543</v>
      </c>
      <c r="C39" s="34" t="s">
        <v>91</v>
      </c>
      <c r="D39" s="2" t="s">
        <v>209</v>
      </c>
      <c r="E39" s="67"/>
      <c r="F39" s="7" t="s">
        <v>210</v>
      </c>
      <c r="G39" s="67"/>
      <c r="H39" s="34" t="s">
        <v>211</v>
      </c>
      <c r="I39" s="67"/>
      <c r="J39" s="2" t="s">
        <v>297</v>
      </c>
      <c r="K39" s="67"/>
      <c r="L39" s="2" t="e">
        <f t="shared" si="3"/>
        <v>#DIV/0!</v>
      </c>
      <c r="M39" s="4"/>
      <c r="O39" s="7" t="s">
        <v>375</v>
      </c>
      <c r="P39" s="11" t="s">
        <v>256</v>
      </c>
      <c r="Q39" s="73"/>
      <c r="R39" s="62">
        <f>Q39</f>
        <v>0</v>
      </c>
      <c r="U39" s="58"/>
      <c r="V39" s="43" t="s">
        <v>343</v>
      </c>
      <c r="W39" s="77"/>
      <c r="X39" s="63">
        <f t="shared" si="4"/>
        <v>0</v>
      </c>
    </row>
    <row r="40" spans="2:24" ht="21.95" customHeight="1" thickBot="1" x14ac:dyDescent="0.3">
      <c r="B40" s="34" t="s">
        <v>201</v>
      </c>
      <c r="C40" s="34" t="s">
        <v>91</v>
      </c>
      <c r="D40" s="2" t="s">
        <v>202</v>
      </c>
      <c r="E40" s="68"/>
      <c r="F40" s="7" t="s">
        <v>203</v>
      </c>
      <c r="G40" s="68"/>
      <c r="H40" s="7" t="s">
        <v>204</v>
      </c>
      <c r="I40" s="68"/>
      <c r="J40" s="2" t="s">
        <v>519</v>
      </c>
      <c r="K40" s="68"/>
      <c r="L40" s="2" t="e">
        <f t="shared" si="3"/>
        <v>#DIV/0!</v>
      </c>
      <c r="M40" s="4"/>
      <c r="O40" s="11" t="s">
        <v>403</v>
      </c>
      <c r="P40" s="11" t="s">
        <v>400</v>
      </c>
      <c r="Q40" s="73"/>
      <c r="R40" s="62">
        <f>Q40</f>
        <v>0</v>
      </c>
      <c r="U40" s="58"/>
      <c r="V40" s="43" t="s">
        <v>337</v>
      </c>
      <c r="W40" s="77"/>
      <c r="X40" s="63">
        <f t="shared" si="4"/>
        <v>0</v>
      </c>
    </row>
    <row r="41" spans="2:24" ht="21.95" customHeight="1" thickBot="1" x14ac:dyDescent="0.3">
      <c r="B41" s="34" t="s">
        <v>205</v>
      </c>
      <c r="C41" s="34" t="s">
        <v>91</v>
      </c>
      <c r="D41" s="2" t="s">
        <v>202</v>
      </c>
      <c r="E41" s="67"/>
      <c r="F41" s="7" t="s">
        <v>203</v>
      </c>
      <c r="G41" s="67"/>
      <c r="H41" s="7" t="s">
        <v>204</v>
      </c>
      <c r="I41" s="67"/>
      <c r="J41" s="2" t="s">
        <v>519</v>
      </c>
      <c r="K41" s="67"/>
      <c r="L41" s="2" t="e">
        <f t="shared" si="3"/>
        <v>#DIV/0!</v>
      </c>
      <c r="M41" s="4"/>
      <c r="O41" s="11" t="s">
        <v>404</v>
      </c>
      <c r="P41" s="11" t="s">
        <v>405</v>
      </c>
      <c r="Q41" s="73"/>
      <c r="R41" s="62">
        <f>Q41</f>
        <v>0</v>
      </c>
      <c r="U41" s="58"/>
      <c r="V41" s="11" t="s">
        <v>364</v>
      </c>
      <c r="W41" s="73"/>
      <c r="X41" s="63">
        <f t="shared" si="4"/>
        <v>0</v>
      </c>
    </row>
    <row r="42" spans="2:24" ht="21.95" customHeight="1" thickBot="1" x14ac:dyDescent="0.3">
      <c r="B42" s="34" t="s">
        <v>176</v>
      </c>
      <c r="C42" s="34" t="s">
        <v>177</v>
      </c>
      <c r="D42" s="11" t="s">
        <v>310</v>
      </c>
      <c r="E42" s="68"/>
      <c r="F42" s="7" t="s">
        <v>311</v>
      </c>
      <c r="G42" s="68"/>
      <c r="H42" s="7" t="s">
        <v>553</v>
      </c>
      <c r="I42" s="68"/>
      <c r="J42" s="2" t="s">
        <v>554</v>
      </c>
      <c r="K42" s="68"/>
      <c r="L42" s="2" t="e">
        <f t="shared" si="3"/>
        <v>#DIV/0!</v>
      </c>
      <c r="M42" s="4"/>
      <c r="O42" s="7" t="s">
        <v>255</v>
      </c>
      <c r="P42" s="10" t="s">
        <v>84</v>
      </c>
      <c r="Q42" s="74"/>
      <c r="R42" s="62">
        <f>Q42</f>
        <v>0</v>
      </c>
      <c r="U42" s="58" t="s">
        <v>362</v>
      </c>
      <c r="V42" s="43" t="s">
        <v>520</v>
      </c>
      <c r="W42" s="77"/>
      <c r="X42" s="3">
        <f>W42</f>
        <v>0</v>
      </c>
    </row>
    <row r="43" spans="2:24" ht="21.95" customHeight="1" thickBot="1" x14ac:dyDescent="0.3">
      <c r="B43" s="34" t="s">
        <v>700</v>
      </c>
      <c r="C43" s="34" t="s">
        <v>91</v>
      </c>
      <c r="D43" s="2" t="s">
        <v>294</v>
      </c>
      <c r="E43" s="67"/>
      <c r="F43" s="7" t="s">
        <v>628</v>
      </c>
      <c r="G43" s="67"/>
      <c r="H43" s="7" t="s">
        <v>326</v>
      </c>
      <c r="I43" s="67"/>
      <c r="J43" s="2" t="s">
        <v>327</v>
      </c>
      <c r="K43" s="68"/>
      <c r="L43" s="2" t="e">
        <f t="shared" si="3"/>
        <v>#DIV/0!</v>
      </c>
      <c r="M43" s="4"/>
      <c r="O43" s="7" t="s">
        <v>254</v>
      </c>
      <c r="P43" s="10" t="s">
        <v>84</v>
      </c>
      <c r="Q43" s="74"/>
      <c r="R43" s="62">
        <f>Q43</f>
        <v>0</v>
      </c>
      <c r="U43" s="58"/>
      <c r="V43" s="43" t="s">
        <v>245</v>
      </c>
      <c r="W43" s="77"/>
      <c r="X43" s="3">
        <f>W43</f>
        <v>0</v>
      </c>
    </row>
    <row r="44" spans="2:24" ht="21.95" customHeight="1" thickBot="1" x14ac:dyDescent="0.3">
      <c r="B44" s="34" t="s">
        <v>744</v>
      </c>
      <c r="C44" s="34" t="s">
        <v>91</v>
      </c>
      <c r="D44" s="2" t="s">
        <v>294</v>
      </c>
      <c r="E44" s="67"/>
      <c r="F44" s="7" t="s">
        <v>628</v>
      </c>
      <c r="G44" s="67"/>
      <c r="H44" s="7" t="s">
        <v>326</v>
      </c>
      <c r="I44" s="67"/>
      <c r="J44" s="2" t="s">
        <v>327</v>
      </c>
      <c r="K44" s="67"/>
      <c r="L44" s="2" t="e">
        <f t="shared" ref="L44:L75" si="5">AVERAGE(I44,G44,E44,K44)</f>
        <v>#DIV/0!</v>
      </c>
      <c r="M44" s="4"/>
      <c r="O44" s="7" t="s">
        <v>648</v>
      </c>
      <c r="P44" s="10" t="s">
        <v>91</v>
      </c>
      <c r="Q44" s="74"/>
      <c r="R44" s="62">
        <f>Q44</f>
        <v>0</v>
      </c>
      <c r="U44" s="58"/>
      <c r="V44" s="43" t="s">
        <v>348</v>
      </c>
      <c r="W44" s="77"/>
      <c r="X44" s="3">
        <f>W44</f>
        <v>0</v>
      </c>
    </row>
    <row r="45" spans="2:24" ht="21.95" customHeight="1" thickBot="1" x14ac:dyDescent="0.3">
      <c r="B45" s="34" t="s">
        <v>673</v>
      </c>
      <c r="C45" s="34" t="s">
        <v>91</v>
      </c>
      <c r="D45" s="2" t="s">
        <v>294</v>
      </c>
      <c r="E45" s="67"/>
      <c r="F45" s="7" t="s">
        <v>628</v>
      </c>
      <c r="G45" s="67"/>
      <c r="H45" s="7" t="s">
        <v>326</v>
      </c>
      <c r="I45" s="67"/>
      <c r="J45" s="2" t="s">
        <v>327</v>
      </c>
      <c r="K45" s="67"/>
      <c r="L45" s="2" t="e">
        <f t="shared" si="5"/>
        <v>#DIV/0!</v>
      </c>
      <c r="M45" s="4"/>
      <c r="O45" s="11" t="s">
        <v>17</v>
      </c>
      <c r="P45" s="11" t="s">
        <v>91</v>
      </c>
      <c r="Q45" s="73"/>
      <c r="R45" s="62">
        <f>Q45</f>
        <v>0</v>
      </c>
      <c r="U45" s="58"/>
      <c r="V45" s="43" t="s">
        <v>346</v>
      </c>
      <c r="W45" s="77"/>
      <c r="X45" s="3">
        <f>W45</f>
        <v>0</v>
      </c>
    </row>
    <row r="46" spans="2:24" ht="21.75" customHeight="1" thickBot="1" x14ac:dyDescent="0.3">
      <c r="B46" s="34" t="s">
        <v>258</v>
      </c>
      <c r="C46" s="7" t="s">
        <v>137</v>
      </c>
      <c r="D46" s="2" t="s">
        <v>229</v>
      </c>
      <c r="E46" s="68"/>
      <c r="F46" s="7" t="s">
        <v>230</v>
      </c>
      <c r="G46" s="68"/>
      <c r="H46" s="7"/>
      <c r="I46" s="70"/>
      <c r="J46" s="2"/>
      <c r="K46" s="70"/>
      <c r="L46" s="2" t="e">
        <f t="shared" si="5"/>
        <v>#DIV/0!</v>
      </c>
      <c r="M46" s="4"/>
      <c r="N46" s="1"/>
      <c r="O46" s="7" t="s">
        <v>471</v>
      </c>
      <c r="P46" s="7" t="s">
        <v>91</v>
      </c>
      <c r="Q46" s="72"/>
      <c r="R46" s="3">
        <f>Q46</f>
        <v>0</v>
      </c>
      <c r="U46" s="58"/>
      <c r="V46" s="43" t="s">
        <v>496</v>
      </c>
      <c r="W46" s="77"/>
      <c r="X46" s="3">
        <f>W46</f>
        <v>0</v>
      </c>
    </row>
    <row r="47" spans="2:24" ht="21.95" customHeight="1" thickBot="1" x14ac:dyDescent="0.3">
      <c r="B47" s="34" t="s">
        <v>257</v>
      </c>
      <c r="C47" s="34" t="s">
        <v>228</v>
      </c>
      <c r="D47" s="2" t="s">
        <v>229</v>
      </c>
      <c r="E47" s="67"/>
      <c r="F47" s="7" t="s">
        <v>230</v>
      </c>
      <c r="G47" s="67"/>
      <c r="H47" s="7"/>
      <c r="I47" s="69"/>
      <c r="J47" s="2"/>
      <c r="K47" s="69"/>
      <c r="L47" s="2" t="e">
        <f t="shared" si="5"/>
        <v>#DIV/0!</v>
      </c>
      <c r="M47" s="4"/>
      <c r="O47" s="11" t="s">
        <v>264</v>
      </c>
      <c r="P47" s="7" t="s">
        <v>91</v>
      </c>
      <c r="Q47" s="72"/>
      <c r="R47" s="3">
        <f>Q47</f>
        <v>0</v>
      </c>
      <c r="U47" s="58"/>
      <c r="V47" s="43" t="s">
        <v>344</v>
      </c>
      <c r="W47" s="77"/>
      <c r="X47" s="3">
        <f>W47</f>
        <v>0</v>
      </c>
    </row>
    <row r="48" spans="2:24" ht="21.95" customHeight="1" thickBot="1" x14ac:dyDescent="0.3">
      <c r="B48" s="29" t="s">
        <v>625</v>
      </c>
      <c r="C48" s="29" t="s">
        <v>137</v>
      </c>
      <c r="D48" s="29" t="s">
        <v>567</v>
      </c>
      <c r="E48" s="67"/>
      <c r="F48" s="29"/>
      <c r="G48" s="69"/>
      <c r="H48" s="30"/>
      <c r="I48" s="69"/>
      <c r="J48" s="30"/>
      <c r="K48" s="69"/>
      <c r="L48" s="2" t="e">
        <f t="shared" si="5"/>
        <v>#DIV/0!</v>
      </c>
      <c r="M48" s="4"/>
      <c r="O48" s="11" t="s">
        <v>470</v>
      </c>
      <c r="P48" s="11" t="s">
        <v>91</v>
      </c>
      <c r="Q48" s="73"/>
      <c r="R48" s="3">
        <f>Q48</f>
        <v>0</v>
      </c>
      <c r="U48" s="58"/>
      <c r="V48" s="43" t="s">
        <v>31</v>
      </c>
      <c r="W48" s="77"/>
      <c r="X48" s="3">
        <f>W48</f>
        <v>0</v>
      </c>
    </row>
    <row r="49" spans="2:25" s="1" customFormat="1" ht="21.95" customHeight="1" thickBot="1" x14ac:dyDescent="0.3">
      <c r="B49" s="7" t="s">
        <v>253</v>
      </c>
      <c r="C49" s="7" t="s">
        <v>137</v>
      </c>
      <c r="D49" s="45" t="s">
        <v>397</v>
      </c>
      <c r="E49" s="68"/>
      <c r="F49" s="29" t="s">
        <v>398</v>
      </c>
      <c r="G49" s="68"/>
      <c r="H49" s="30" t="s">
        <v>412</v>
      </c>
      <c r="I49" s="68"/>
      <c r="J49" s="30" t="s">
        <v>567</v>
      </c>
      <c r="K49" s="68"/>
      <c r="L49" s="2" t="e">
        <f t="shared" si="5"/>
        <v>#DIV/0!</v>
      </c>
      <c r="M49" s="4"/>
      <c r="O49" s="11" t="s">
        <v>80</v>
      </c>
      <c r="P49" s="7" t="s">
        <v>91</v>
      </c>
      <c r="Q49" s="72"/>
      <c r="R49" s="3">
        <f>Q49</f>
        <v>0</v>
      </c>
      <c r="U49" s="58"/>
      <c r="V49" s="43" t="s">
        <v>61</v>
      </c>
      <c r="W49" s="77"/>
      <c r="X49" s="3">
        <f>W49</f>
        <v>0</v>
      </c>
      <c r="Y49" s="56"/>
    </row>
    <row r="50" spans="2:25" ht="21.95" customHeight="1" thickBot="1" x14ac:dyDescent="0.3">
      <c r="B50" s="29" t="s">
        <v>289</v>
      </c>
      <c r="C50" s="29" t="s">
        <v>137</v>
      </c>
      <c r="D50" s="45" t="s">
        <v>397</v>
      </c>
      <c r="E50" s="68"/>
      <c r="F50" s="29" t="s">
        <v>398</v>
      </c>
      <c r="G50" s="68"/>
      <c r="H50" s="30" t="s">
        <v>412</v>
      </c>
      <c r="I50" s="68"/>
      <c r="J50" s="30" t="s">
        <v>567</v>
      </c>
      <c r="K50" s="68"/>
      <c r="L50" s="2" t="e">
        <f t="shared" si="5"/>
        <v>#DIV/0!</v>
      </c>
      <c r="M50" s="4"/>
      <c r="O50" s="7" t="s">
        <v>94</v>
      </c>
      <c r="P50" s="10" t="s">
        <v>88</v>
      </c>
      <c r="Q50" s="74"/>
      <c r="R50" s="62">
        <f>Q50</f>
        <v>0</v>
      </c>
      <c r="U50" s="58"/>
      <c r="V50" s="43" t="s">
        <v>612</v>
      </c>
      <c r="W50" s="77"/>
      <c r="X50" s="3">
        <f>W50</f>
        <v>0</v>
      </c>
      <c r="Y50" s="1"/>
    </row>
    <row r="51" spans="2:25" ht="21.95" customHeight="1" thickBot="1" x14ac:dyDescent="0.3">
      <c r="B51" s="29" t="s">
        <v>752</v>
      </c>
      <c r="C51" s="31" t="s">
        <v>137</v>
      </c>
      <c r="D51" s="29" t="s">
        <v>397</v>
      </c>
      <c r="E51" s="67"/>
      <c r="F51" s="29" t="s">
        <v>398</v>
      </c>
      <c r="G51" s="67"/>
      <c r="H51" s="30" t="s">
        <v>412</v>
      </c>
      <c r="I51" s="67"/>
      <c r="J51" s="30" t="s">
        <v>567</v>
      </c>
      <c r="K51" s="67"/>
      <c r="L51" s="2" t="e">
        <f t="shared" si="5"/>
        <v>#DIV/0!</v>
      </c>
      <c r="M51" s="4"/>
      <c r="O51" s="11" t="s">
        <v>823</v>
      </c>
      <c r="P51" s="7" t="s">
        <v>91</v>
      </c>
      <c r="Q51" s="72"/>
      <c r="R51" s="3">
        <f>Q51</f>
        <v>0</v>
      </c>
      <c r="U51" s="58"/>
      <c r="V51" s="43" t="s">
        <v>615</v>
      </c>
      <c r="W51" s="77"/>
      <c r="X51" s="3">
        <f>W51</f>
        <v>0</v>
      </c>
    </row>
    <row r="52" spans="2:25" ht="21.95" customHeight="1" thickBot="1" x14ac:dyDescent="0.3">
      <c r="B52" s="29" t="s">
        <v>624</v>
      </c>
      <c r="C52" s="31" t="s">
        <v>137</v>
      </c>
      <c r="D52" s="29" t="s">
        <v>567</v>
      </c>
      <c r="E52" s="68"/>
      <c r="F52" s="29"/>
      <c r="G52" s="70"/>
      <c r="H52" s="30"/>
      <c r="I52" s="70"/>
      <c r="J52" s="30"/>
      <c r="K52" s="70"/>
      <c r="L52" s="2" t="e">
        <f t="shared" si="5"/>
        <v>#DIV/0!</v>
      </c>
      <c r="M52" s="4"/>
      <c r="O52" s="7" t="s">
        <v>370</v>
      </c>
      <c r="P52" s="11" t="s">
        <v>91</v>
      </c>
      <c r="Q52" s="73"/>
      <c r="R52" s="62">
        <f>Q52</f>
        <v>0</v>
      </c>
      <c r="U52" s="58"/>
      <c r="V52" s="43" t="s">
        <v>614</v>
      </c>
      <c r="W52" s="77"/>
      <c r="X52" s="3">
        <f>W52</f>
        <v>0</v>
      </c>
    </row>
    <row r="53" spans="2:25" ht="21.95" customHeight="1" thickBot="1" x14ac:dyDescent="0.3">
      <c r="B53" s="7" t="s">
        <v>757</v>
      </c>
      <c r="C53" s="34" t="s">
        <v>228</v>
      </c>
      <c r="D53" s="4" t="s">
        <v>552</v>
      </c>
      <c r="E53" s="67"/>
      <c r="F53" s="7" t="s">
        <v>230</v>
      </c>
      <c r="G53" s="67"/>
      <c r="H53" s="7"/>
      <c r="I53" s="69"/>
      <c r="J53" s="2"/>
      <c r="K53" s="69"/>
      <c r="L53" s="2" t="e">
        <f t="shared" si="5"/>
        <v>#DIV/0!</v>
      </c>
      <c r="M53" s="4"/>
      <c r="O53" s="11" t="s">
        <v>22</v>
      </c>
      <c r="P53" s="7" t="s">
        <v>91</v>
      </c>
      <c r="Q53" s="72"/>
      <c r="R53" s="3">
        <f>Q53</f>
        <v>0</v>
      </c>
      <c r="U53" s="58"/>
      <c r="V53" s="43" t="s">
        <v>350</v>
      </c>
      <c r="W53" s="77"/>
      <c r="X53" s="3">
        <f>W53</f>
        <v>0</v>
      </c>
    </row>
    <row r="54" spans="2:25" ht="21.75" customHeight="1" thickBot="1" x14ac:dyDescent="0.3">
      <c r="B54" s="7" t="s">
        <v>758</v>
      </c>
      <c r="C54" s="34" t="s">
        <v>400</v>
      </c>
      <c r="D54" s="29" t="s">
        <v>397</v>
      </c>
      <c r="E54" s="68"/>
      <c r="F54" s="29" t="s">
        <v>181</v>
      </c>
      <c r="G54" s="68"/>
      <c r="H54" s="30" t="s">
        <v>412</v>
      </c>
      <c r="I54" s="68"/>
      <c r="J54" s="2" t="s">
        <v>567</v>
      </c>
      <c r="K54" s="68"/>
      <c r="L54" s="2" t="e">
        <f t="shared" si="5"/>
        <v>#DIV/0!</v>
      </c>
      <c r="M54" s="4"/>
      <c r="O54" s="11" t="s">
        <v>14</v>
      </c>
      <c r="P54" s="11" t="s">
        <v>91</v>
      </c>
      <c r="Q54" s="73"/>
      <c r="R54" s="62">
        <f>Q54</f>
        <v>0</v>
      </c>
      <c r="U54" s="58"/>
      <c r="V54" s="43" t="s">
        <v>528</v>
      </c>
      <c r="W54" s="77"/>
      <c r="X54" s="3">
        <f>W54</f>
        <v>0</v>
      </c>
    </row>
    <row r="55" spans="2:25" ht="21.95" customHeight="1" thickBot="1" x14ac:dyDescent="0.3">
      <c r="B55" s="7" t="s">
        <v>544</v>
      </c>
      <c r="C55" s="34" t="s">
        <v>84</v>
      </c>
      <c r="D55" s="29" t="s">
        <v>397</v>
      </c>
      <c r="E55" s="67"/>
      <c r="F55" s="29" t="s">
        <v>398</v>
      </c>
      <c r="G55" s="67"/>
      <c r="H55" s="30" t="s">
        <v>412</v>
      </c>
      <c r="I55" s="67"/>
      <c r="J55" s="2" t="s">
        <v>567</v>
      </c>
      <c r="K55" s="67"/>
      <c r="L55" s="2" t="e">
        <f t="shared" si="5"/>
        <v>#DIV/0!</v>
      </c>
      <c r="M55" s="4"/>
      <c r="O55" s="11" t="s">
        <v>413</v>
      </c>
      <c r="P55" s="11" t="s">
        <v>91</v>
      </c>
      <c r="Q55" s="73"/>
      <c r="R55" s="3">
        <f>Q55</f>
        <v>0</v>
      </c>
      <c r="U55" s="58"/>
      <c r="V55" s="43" t="s">
        <v>527</v>
      </c>
      <c r="W55" s="77"/>
      <c r="X55" s="3">
        <f>W55</f>
        <v>0</v>
      </c>
    </row>
    <row r="56" spans="2:25" ht="21.95" customHeight="1" thickBot="1" x14ac:dyDescent="0.3">
      <c r="B56" s="7" t="s">
        <v>85</v>
      </c>
      <c r="C56" s="7" t="s">
        <v>84</v>
      </c>
      <c r="D56" s="2" t="s">
        <v>181</v>
      </c>
      <c r="E56" s="68"/>
      <c r="F56" s="7" t="s">
        <v>192</v>
      </c>
      <c r="G56" s="68"/>
      <c r="H56" s="7" t="s">
        <v>193</v>
      </c>
      <c r="I56" s="68"/>
      <c r="J56" s="2" t="s">
        <v>204</v>
      </c>
      <c r="K56" s="68"/>
      <c r="L56" s="2" t="e">
        <f t="shared" si="5"/>
        <v>#DIV/0!</v>
      </c>
      <c r="M56" s="4"/>
      <c r="O56" s="7" t="s">
        <v>111</v>
      </c>
      <c r="P56" s="10" t="s">
        <v>84</v>
      </c>
      <c r="Q56" s="74"/>
      <c r="R56" s="62">
        <f>Q56</f>
        <v>0</v>
      </c>
      <c r="U56" s="58"/>
      <c r="V56" s="43" t="s">
        <v>497</v>
      </c>
      <c r="W56" s="77"/>
      <c r="X56" s="3">
        <f>W56</f>
        <v>0</v>
      </c>
    </row>
    <row r="57" spans="2:25" ht="21.95" customHeight="1" thickBot="1" x14ac:dyDescent="0.3">
      <c r="B57" s="7" t="s">
        <v>626</v>
      </c>
      <c r="C57" s="7" t="s">
        <v>84</v>
      </c>
      <c r="D57" s="2" t="s">
        <v>181</v>
      </c>
      <c r="E57" s="67"/>
      <c r="F57" s="7" t="s">
        <v>192</v>
      </c>
      <c r="G57" s="67"/>
      <c r="H57" s="7" t="s">
        <v>193</v>
      </c>
      <c r="I57" s="67"/>
      <c r="J57" s="2" t="s">
        <v>204</v>
      </c>
      <c r="K57" s="67"/>
      <c r="L57" s="2" t="e">
        <f t="shared" si="5"/>
        <v>#DIV/0!</v>
      </c>
      <c r="M57" s="4"/>
      <c r="O57" s="11" t="s">
        <v>79</v>
      </c>
      <c r="P57" s="7" t="s">
        <v>91</v>
      </c>
      <c r="Q57" s="72"/>
      <c r="R57" s="3">
        <f>Q57</f>
        <v>0</v>
      </c>
      <c r="U57" s="58"/>
      <c r="V57" s="43" t="s">
        <v>164</v>
      </c>
      <c r="W57" s="77"/>
      <c r="X57" s="3">
        <f>W57</f>
        <v>0</v>
      </c>
    </row>
    <row r="58" spans="2:25" ht="21.95" customHeight="1" thickBot="1" x14ac:dyDescent="0.3">
      <c r="B58" s="7" t="s">
        <v>86</v>
      </c>
      <c r="C58" s="7" t="s">
        <v>84</v>
      </c>
      <c r="D58" s="2" t="s">
        <v>181</v>
      </c>
      <c r="E58" s="67"/>
      <c r="F58" s="7" t="s">
        <v>192</v>
      </c>
      <c r="G58" s="67"/>
      <c r="H58" s="7" t="s">
        <v>193</v>
      </c>
      <c r="I58" s="67"/>
      <c r="J58" s="2" t="s">
        <v>204</v>
      </c>
      <c r="K58" s="67"/>
      <c r="L58" s="2" t="e">
        <f t="shared" si="5"/>
        <v>#DIV/0!</v>
      </c>
      <c r="M58" s="4"/>
      <c r="O58" s="11" t="s">
        <v>33</v>
      </c>
      <c r="P58" s="7" t="s">
        <v>91</v>
      </c>
      <c r="Q58" s="72"/>
      <c r="R58" s="3">
        <f>Q58</f>
        <v>0</v>
      </c>
      <c r="U58" s="58"/>
      <c r="V58" s="43" t="s">
        <v>467</v>
      </c>
      <c r="W58" s="77"/>
      <c r="X58" s="3">
        <f>W58</f>
        <v>0</v>
      </c>
    </row>
    <row r="59" spans="2:25" ht="21.95" customHeight="1" thickBot="1" x14ac:dyDescent="0.3">
      <c r="B59" s="7" t="s">
        <v>259</v>
      </c>
      <c r="C59" s="7" t="s">
        <v>84</v>
      </c>
      <c r="D59" s="2" t="s">
        <v>181</v>
      </c>
      <c r="E59" s="68"/>
      <c r="F59" s="7" t="s">
        <v>192</v>
      </c>
      <c r="G59" s="68"/>
      <c r="H59" s="7" t="s">
        <v>193</v>
      </c>
      <c r="I59" s="68"/>
      <c r="J59" s="2" t="s">
        <v>204</v>
      </c>
      <c r="K59" s="68"/>
      <c r="L59" s="2" t="e">
        <f t="shared" si="5"/>
        <v>#DIV/0!</v>
      </c>
      <c r="M59" s="4"/>
      <c r="O59" s="7" t="s">
        <v>168</v>
      </c>
      <c r="P59" s="10" t="s">
        <v>91</v>
      </c>
      <c r="Q59" s="74"/>
      <c r="R59" s="62">
        <f>Q59</f>
        <v>0</v>
      </c>
      <c r="U59" s="58"/>
      <c r="V59" s="43" t="s">
        <v>822</v>
      </c>
      <c r="W59" s="77"/>
      <c r="X59" s="3">
        <f>W59</f>
        <v>0</v>
      </c>
    </row>
    <row r="60" spans="2:25" ht="21.95" customHeight="1" thickBot="1" x14ac:dyDescent="0.3">
      <c r="B60" s="7" t="s">
        <v>629</v>
      </c>
      <c r="C60" s="7" t="s">
        <v>91</v>
      </c>
      <c r="D60" s="2" t="s">
        <v>181</v>
      </c>
      <c r="E60" s="68"/>
      <c r="F60" s="7" t="s">
        <v>628</v>
      </c>
      <c r="G60" s="68"/>
      <c r="H60" s="7" t="s">
        <v>326</v>
      </c>
      <c r="I60" s="68"/>
      <c r="J60" s="2" t="s">
        <v>327</v>
      </c>
      <c r="K60" s="68"/>
      <c r="L60" s="2" t="e">
        <f t="shared" si="5"/>
        <v>#DIV/0!</v>
      </c>
      <c r="M60" s="4"/>
      <c r="O60" s="11" t="s">
        <v>261</v>
      </c>
      <c r="P60" s="11" t="s">
        <v>91</v>
      </c>
      <c r="Q60" s="73"/>
      <c r="R60" s="62">
        <f>Q60</f>
        <v>0</v>
      </c>
      <c r="U60" s="58"/>
      <c r="V60" s="43" t="s">
        <v>531</v>
      </c>
      <c r="W60" s="77"/>
      <c r="X60" s="3">
        <f t="shared" ref="X44:X77" si="6">W60</f>
        <v>0</v>
      </c>
    </row>
    <row r="61" spans="2:25" ht="21.95" customHeight="1" thickBot="1" x14ac:dyDescent="0.3">
      <c r="B61" s="7" t="s">
        <v>733</v>
      </c>
      <c r="C61" s="7" t="s">
        <v>91</v>
      </c>
      <c r="D61" s="2" t="s">
        <v>294</v>
      </c>
      <c r="E61" s="68"/>
      <c r="F61" s="7" t="s">
        <v>628</v>
      </c>
      <c r="G61" s="68"/>
      <c r="H61" s="7" t="s">
        <v>326</v>
      </c>
      <c r="I61" s="68"/>
      <c r="J61" s="2" t="s">
        <v>327</v>
      </c>
      <c r="K61" s="68"/>
      <c r="L61" s="2" t="e">
        <f t="shared" si="5"/>
        <v>#DIV/0!</v>
      </c>
      <c r="M61" s="4"/>
      <c r="O61" s="11" t="s">
        <v>57</v>
      </c>
      <c r="P61" s="7" t="s">
        <v>91</v>
      </c>
      <c r="Q61" s="72"/>
      <c r="R61" s="3">
        <f>Q61</f>
        <v>0</v>
      </c>
      <c r="U61" s="58"/>
      <c r="V61" s="43" t="s">
        <v>498</v>
      </c>
      <c r="W61" s="77"/>
      <c r="X61" s="3">
        <f t="shared" si="6"/>
        <v>0</v>
      </c>
    </row>
    <row r="62" spans="2:25" ht="21.95" customHeight="1" thickBot="1" x14ac:dyDescent="0.3">
      <c r="B62" s="7" t="s">
        <v>735</v>
      </c>
      <c r="C62" s="7" t="s">
        <v>91</v>
      </c>
      <c r="D62" s="2" t="s">
        <v>294</v>
      </c>
      <c r="E62" s="67"/>
      <c r="F62" s="7" t="s">
        <v>628</v>
      </c>
      <c r="G62" s="67"/>
      <c r="H62" s="7" t="s">
        <v>326</v>
      </c>
      <c r="I62" s="67"/>
      <c r="J62" s="2" t="s">
        <v>327</v>
      </c>
      <c r="K62" s="67"/>
      <c r="L62" s="2" t="e">
        <f t="shared" si="5"/>
        <v>#DIV/0!</v>
      </c>
      <c r="M62" s="4"/>
      <c r="O62" s="11" t="s">
        <v>44</v>
      </c>
      <c r="P62" s="7" t="s">
        <v>91</v>
      </c>
      <c r="Q62" s="72"/>
      <c r="R62" s="3">
        <f>Q62</f>
        <v>0</v>
      </c>
      <c r="U62" s="58"/>
      <c r="V62" s="43" t="s">
        <v>501</v>
      </c>
      <c r="W62" s="77"/>
      <c r="X62" s="3">
        <f t="shared" si="6"/>
        <v>0</v>
      </c>
    </row>
    <row r="63" spans="2:25" ht="21.95" customHeight="1" thickBot="1" x14ac:dyDescent="0.3">
      <c r="B63" s="7" t="s">
        <v>759</v>
      </c>
      <c r="C63" s="7" t="s">
        <v>91</v>
      </c>
      <c r="D63" s="2" t="s">
        <v>294</v>
      </c>
      <c r="E63" s="67"/>
      <c r="F63" s="7" t="s">
        <v>628</v>
      </c>
      <c r="G63" s="67"/>
      <c r="H63" s="7" t="s">
        <v>326</v>
      </c>
      <c r="I63" s="67"/>
      <c r="J63" s="2" t="s">
        <v>327</v>
      </c>
      <c r="K63" s="68"/>
      <c r="L63" s="2" t="e">
        <f t="shared" si="5"/>
        <v>#DIV/0!</v>
      </c>
      <c r="M63" s="4"/>
      <c r="O63" s="11" t="s">
        <v>529</v>
      </c>
      <c r="P63" s="7" t="s">
        <v>91</v>
      </c>
      <c r="Q63" s="72"/>
      <c r="R63" s="3">
        <f>Q63</f>
        <v>0</v>
      </c>
      <c r="U63" s="58"/>
      <c r="V63" s="43" t="s">
        <v>240</v>
      </c>
      <c r="W63" s="77"/>
      <c r="X63" s="3">
        <f t="shared" si="6"/>
        <v>0</v>
      </c>
    </row>
    <row r="64" spans="2:25" ht="21.95" customHeight="1" thickBot="1" x14ac:dyDescent="0.3">
      <c r="B64" s="7" t="s">
        <v>734</v>
      </c>
      <c r="C64" s="7" t="s">
        <v>91</v>
      </c>
      <c r="D64" s="2" t="s">
        <v>294</v>
      </c>
      <c r="E64" s="67"/>
      <c r="F64" s="7" t="s">
        <v>628</v>
      </c>
      <c r="G64" s="67"/>
      <c r="H64" s="7" t="s">
        <v>326</v>
      </c>
      <c r="I64" s="67"/>
      <c r="J64" s="2" t="s">
        <v>327</v>
      </c>
      <c r="K64" s="67"/>
      <c r="L64" s="2" t="e">
        <f t="shared" si="5"/>
        <v>#DIV/0!</v>
      </c>
      <c r="M64" s="4"/>
      <c r="O64" s="11" t="s">
        <v>657</v>
      </c>
      <c r="P64" s="11" t="s">
        <v>91</v>
      </c>
      <c r="Q64" s="73"/>
      <c r="R64" s="62">
        <f>Q64</f>
        <v>0</v>
      </c>
      <c r="U64" s="58"/>
      <c r="V64" s="43" t="s">
        <v>56</v>
      </c>
      <c r="W64" s="77"/>
      <c r="X64" s="3">
        <f t="shared" si="6"/>
        <v>0</v>
      </c>
    </row>
    <row r="65" spans="2:24" ht="21.95" customHeight="1" thickBot="1" x14ac:dyDescent="0.3">
      <c r="B65" s="7" t="s">
        <v>732</v>
      </c>
      <c r="C65" s="7" t="s">
        <v>91</v>
      </c>
      <c r="D65" s="2" t="s">
        <v>294</v>
      </c>
      <c r="E65" s="67"/>
      <c r="F65" s="7" t="s">
        <v>628</v>
      </c>
      <c r="G65" s="67"/>
      <c r="H65" s="7" t="s">
        <v>326</v>
      </c>
      <c r="I65" s="67"/>
      <c r="J65" s="2" t="s">
        <v>327</v>
      </c>
      <c r="K65" s="67"/>
      <c r="L65" s="2" t="e">
        <f t="shared" si="5"/>
        <v>#DIV/0!</v>
      </c>
      <c r="M65" s="4"/>
      <c r="O65" s="11" t="s">
        <v>285</v>
      </c>
      <c r="P65" s="7" t="s">
        <v>91</v>
      </c>
      <c r="Q65" s="72"/>
      <c r="R65" s="3">
        <f>Q65</f>
        <v>0</v>
      </c>
      <c r="U65" s="58"/>
      <c r="V65" s="43" t="s">
        <v>665</v>
      </c>
      <c r="W65" s="77"/>
      <c r="X65" s="3">
        <f t="shared" si="6"/>
        <v>0</v>
      </c>
    </row>
    <row r="66" spans="2:24" ht="21.95" customHeight="1" thickBot="1" x14ac:dyDescent="0.3">
      <c r="B66" s="11" t="s">
        <v>318</v>
      </c>
      <c r="C66" s="11" t="s">
        <v>91</v>
      </c>
      <c r="D66" s="11" t="s">
        <v>319</v>
      </c>
      <c r="E66" s="68"/>
      <c r="F66" s="11"/>
      <c r="G66" s="70"/>
      <c r="H66" s="11"/>
      <c r="I66" s="70"/>
      <c r="J66" s="11"/>
      <c r="K66" s="70"/>
      <c r="L66" s="2" t="e">
        <f t="shared" si="5"/>
        <v>#DIV/0!</v>
      </c>
      <c r="O66" s="11" t="s">
        <v>484</v>
      </c>
      <c r="P66" s="7" t="s">
        <v>91</v>
      </c>
      <c r="Q66" s="72"/>
      <c r="R66" s="3">
        <f>Q66</f>
        <v>0</v>
      </c>
      <c r="U66" s="58"/>
      <c r="V66" s="43" t="s">
        <v>345</v>
      </c>
      <c r="W66" s="77"/>
      <c r="X66" s="3">
        <f t="shared" si="6"/>
        <v>0</v>
      </c>
    </row>
    <row r="67" spans="2:24" ht="21.95" customHeight="1" thickBot="1" x14ac:dyDescent="0.3">
      <c r="B67" s="11" t="s">
        <v>597</v>
      </c>
      <c r="C67" s="11" t="s">
        <v>91</v>
      </c>
      <c r="D67" s="29" t="s">
        <v>397</v>
      </c>
      <c r="E67" s="67"/>
      <c r="F67" s="29" t="s">
        <v>398</v>
      </c>
      <c r="G67" s="67"/>
      <c r="H67" s="30" t="s">
        <v>412</v>
      </c>
      <c r="I67" s="67"/>
      <c r="J67" s="30" t="s">
        <v>567</v>
      </c>
      <c r="K67" s="67"/>
      <c r="L67" s="2" t="e">
        <f t="shared" si="5"/>
        <v>#DIV/0!</v>
      </c>
      <c r="O67" s="11" t="s">
        <v>18</v>
      </c>
      <c r="P67" s="11" t="s">
        <v>91</v>
      </c>
      <c r="Q67" s="73"/>
      <c r="R67" s="62">
        <f>Q67</f>
        <v>0</v>
      </c>
      <c r="U67" s="58"/>
      <c r="V67" s="43" t="s">
        <v>613</v>
      </c>
      <c r="W67" s="77"/>
      <c r="X67" s="3">
        <f t="shared" si="6"/>
        <v>0</v>
      </c>
    </row>
    <row r="68" spans="2:24" ht="21.95" customHeight="1" thickBot="1" x14ac:dyDescent="0.3">
      <c r="B68" s="11" t="s">
        <v>598</v>
      </c>
      <c r="C68" s="11" t="s">
        <v>91</v>
      </c>
      <c r="D68" s="29" t="s">
        <v>397</v>
      </c>
      <c r="E68" s="68"/>
      <c r="F68" s="29" t="s">
        <v>398</v>
      </c>
      <c r="G68" s="68"/>
      <c r="H68" s="30" t="s">
        <v>412</v>
      </c>
      <c r="I68" s="68"/>
      <c r="J68" s="30" t="s">
        <v>567</v>
      </c>
      <c r="K68" s="68"/>
      <c r="L68" s="2" t="e">
        <f t="shared" si="5"/>
        <v>#DIV/0!</v>
      </c>
      <c r="O68" s="7" t="s">
        <v>386</v>
      </c>
      <c r="P68" s="10" t="s">
        <v>384</v>
      </c>
      <c r="Q68" s="74"/>
      <c r="R68" s="62">
        <f>Q68</f>
        <v>0</v>
      </c>
      <c r="U68" s="58"/>
      <c r="V68" s="43" t="s">
        <v>533</v>
      </c>
      <c r="W68" s="77"/>
      <c r="X68" s="3">
        <f t="shared" si="6"/>
        <v>0</v>
      </c>
    </row>
    <row r="69" spans="2:24" ht="21.95" customHeight="1" thickBot="1" x14ac:dyDescent="0.3">
      <c r="B69" s="11" t="s">
        <v>549</v>
      </c>
      <c r="C69" s="11" t="s">
        <v>84</v>
      </c>
      <c r="D69" s="4" t="s">
        <v>550</v>
      </c>
      <c r="E69" s="67"/>
      <c r="F69" s="11"/>
      <c r="G69" s="69"/>
      <c r="H69" s="11"/>
      <c r="I69" s="69"/>
      <c r="J69" s="11"/>
      <c r="K69" s="69"/>
      <c r="L69" s="2" t="e">
        <f t="shared" si="5"/>
        <v>#DIV/0!</v>
      </c>
      <c r="O69" s="7" t="s">
        <v>147</v>
      </c>
      <c r="P69" s="10" t="s">
        <v>91</v>
      </c>
      <c r="Q69" s="74"/>
      <c r="R69" s="62">
        <f>Q69</f>
        <v>0</v>
      </c>
      <c r="U69" s="58"/>
      <c r="V69" s="43" t="s">
        <v>534</v>
      </c>
      <c r="W69" s="77"/>
      <c r="X69" s="3">
        <f t="shared" si="6"/>
        <v>0</v>
      </c>
    </row>
    <row r="70" spans="2:24" ht="21.95" customHeight="1" thickBot="1" x14ac:dyDescent="0.3">
      <c r="B70" s="7" t="s">
        <v>92</v>
      </c>
      <c r="C70" s="7" t="s">
        <v>256</v>
      </c>
      <c r="D70" s="2" t="s">
        <v>320</v>
      </c>
      <c r="E70" s="68"/>
      <c r="F70" s="11" t="s">
        <v>321</v>
      </c>
      <c r="G70" s="68"/>
      <c r="H70" s="11" t="s">
        <v>554</v>
      </c>
      <c r="I70" s="68"/>
      <c r="J70" s="11"/>
      <c r="K70" s="70"/>
      <c r="L70" s="2" t="e">
        <f t="shared" si="5"/>
        <v>#DIV/0!</v>
      </c>
      <c r="O70" s="7" t="s">
        <v>387</v>
      </c>
      <c r="P70" s="10" t="s">
        <v>384</v>
      </c>
      <c r="Q70" s="74"/>
      <c r="R70" s="62">
        <f>Q70</f>
        <v>0</v>
      </c>
      <c r="U70" s="58"/>
      <c r="V70" s="43" t="s">
        <v>509</v>
      </c>
      <c r="W70" s="77"/>
      <c r="X70" s="3">
        <f t="shared" si="6"/>
        <v>0</v>
      </c>
    </row>
    <row r="71" spans="2:24" ht="21.95" customHeight="1" thickBot="1" x14ac:dyDescent="0.3">
      <c r="B71" s="7" t="s">
        <v>133</v>
      </c>
      <c r="C71" s="7" t="s">
        <v>84</v>
      </c>
      <c r="D71" s="2" t="s">
        <v>179</v>
      </c>
      <c r="E71" s="68"/>
      <c r="F71" s="7" t="s">
        <v>180</v>
      </c>
      <c r="G71" s="68"/>
      <c r="H71" s="7" t="s">
        <v>181</v>
      </c>
      <c r="I71" s="68"/>
      <c r="J71" s="2" t="s">
        <v>290</v>
      </c>
      <c r="K71" s="68"/>
      <c r="L71" s="2" t="e">
        <f t="shared" si="5"/>
        <v>#DIV/0!</v>
      </c>
      <c r="O71" s="11" t="s">
        <v>15</v>
      </c>
      <c r="P71" s="11" t="s">
        <v>84</v>
      </c>
      <c r="Q71" s="73"/>
      <c r="R71" s="62">
        <f>Q71</f>
        <v>0</v>
      </c>
      <c r="U71" s="58"/>
      <c r="V71" s="43" t="s">
        <v>349</v>
      </c>
      <c r="W71" s="77"/>
      <c r="X71" s="3">
        <f t="shared" si="6"/>
        <v>0</v>
      </c>
    </row>
    <row r="72" spans="2:24" ht="21.95" customHeight="1" thickBot="1" x14ac:dyDescent="0.3">
      <c r="B72" s="7" t="s">
        <v>144</v>
      </c>
      <c r="C72" s="7" t="s">
        <v>84</v>
      </c>
      <c r="D72" s="2" t="s">
        <v>179</v>
      </c>
      <c r="E72" s="67"/>
      <c r="F72" s="7" t="s">
        <v>180</v>
      </c>
      <c r="G72" s="67"/>
      <c r="H72" s="7" t="s">
        <v>181</v>
      </c>
      <c r="I72" s="67"/>
      <c r="J72" s="2" t="s">
        <v>290</v>
      </c>
      <c r="K72" s="67"/>
      <c r="L72" s="2" t="e">
        <f t="shared" si="5"/>
        <v>#DIV/0!</v>
      </c>
      <c r="O72" s="11" t="s">
        <v>250</v>
      </c>
      <c r="P72" s="11" t="s">
        <v>91</v>
      </c>
      <c r="Q72" s="73"/>
      <c r="R72" s="3">
        <f>Q72</f>
        <v>0</v>
      </c>
      <c r="U72" s="58"/>
      <c r="V72" s="43" t="s">
        <v>469</v>
      </c>
      <c r="W72" s="77"/>
      <c r="X72" s="3">
        <f t="shared" si="6"/>
        <v>0</v>
      </c>
    </row>
    <row r="73" spans="2:24" ht="21.95" customHeight="1" thickBot="1" x14ac:dyDescent="0.3">
      <c r="B73" s="7" t="s">
        <v>134</v>
      </c>
      <c r="C73" s="7" t="s">
        <v>84</v>
      </c>
      <c r="D73" s="2" t="s">
        <v>179</v>
      </c>
      <c r="E73" s="68"/>
      <c r="F73" s="7" t="s">
        <v>180</v>
      </c>
      <c r="G73" s="68"/>
      <c r="H73" s="7" t="s">
        <v>181</v>
      </c>
      <c r="I73" s="68"/>
      <c r="J73" s="2" t="s">
        <v>290</v>
      </c>
      <c r="K73" s="68"/>
      <c r="L73" s="2" t="e">
        <f t="shared" si="5"/>
        <v>#DIV/0!</v>
      </c>
      <c r="O73" s="7" t="s">
        <v>64</v>
      </c>
      <c r="P73" s="10" t="s">
        <v>91</v>
      </c>
      <c r="Q73" s="74"/>
      <c r="R73" s="62">
        <f>Q73</f>
        <v>0</v>
      </c>
      <c r="U73" s="58"/>
      <c r="V73" s="43" t="s">
        <v>659</v>
      </c>
      <c r="W73" s="77"/>
      <c r="X73" s="3">
        <f t="shared" si="6"/>
        <v>0</v>
      </c>
    </row>
    <row r="74" spans="2:24" ht="21.95" customHeight="1" thickBot="1" x14ac:dyDescent="0.3">
      <c r="B74" s="7" t="s">
        <v>132</v>
      </c>
      <c r="C74" s="7" t="s">
        <v>84</v>
      </c>
      <c r="D74" s="2" t="s">
        <v>179</v>
      </c>
      <c r="E74" s="67"/>
      <c r="F74" s="7" t="s">
        <v>180</v>
      </c>
      <c r="G74" s="67"/>
      <c r="H74" s="7" t="s">
        <v>181</v>
      </c>
      <c r="I74" s="67"/>
      <c r="J74" s="2" t="s">
        <v>290</v>
      </c>
      <c r="K74" s="67"/>
      <c r="L74" s="2" t="e">
        <f t="shared" si="5"/>
        <v>#DIV/0!</v>
      </c>
      <c r="O74" s="34" t="s">
        <v>381</v>
      </c>
      <c r="P74" s="11" t="s">
        <v>91</v>
      </c>
      <c r="Q74" s="73"/>
      <c r="R74" s="62">
        <f>Q74</f>
        <v>0</v>
      </c>
      <c r="U74" s="58"/>
      <c r="V74" s="43" t="s">
        <v>128</v>
      </c>
      <c r="W74" s="77"/>
      <c r="X74" s="3">
        <f t="shared" si="6"/>
        <v>0</v>
      </c>
    </row>
    <row r="75" spans="2:24" ht="21.95" customHeight="1" thickBot="1" x14ac:dyDescent="0.3">
      <c r="B75" s="7" t="s">
        <v>546</v>
      </c>
      <c r="C75" s="7" t="s">
        <v>84</v>
      </c>
      <c r="D75" s="2" t="s">
        <v>181</v>
      </c>
      <c r="E75" s="67"/>
      <c r="F75" s="11"/>
      <c r="G75" s="69"/>
      <c r="H75" s="11"/>
      <c r="I75" s="69"/>
      <c r="J75" s="11"/>
      <c r="K75" s="69"/>
      <c r="L75" s="2" t="e">
        <f t="shared" si="5"/>
        <v>#DIV/0!</v>
      </c>
      <c r="O75" s="11" t="s">
        <v>263</v>
      </c>
      <c r="P75" s="11" t="s">
        <v>91</v>
      </c>
      <c r="Q75" s="73"/>
      <c r="R75" s="62">
        <f>Q75</f>
        <v>0</v>
      </c>
      <c r="U75" s="58"/>
      <c r="V75" s="43" t="s">
        <v>660</v>
      </c>
      <c r="W75" s="77"/>
      <c r="X75" s="3">
        <f t="shared" si="6"/>
        <v>0</v>
      </c>
    </row>
    <row r="76" spans="2:24" ht="21.95" customHeight="1" thickBot="1" x14ac:dyDescent="0.3">
      <c r="B76" s="34" t="s">
        <v>273</v>
      </c>
      <c r="C76" s="11" t="s">
        <v>234</v>
      </c>
      <c r="D76" s="2" t="s">
        <v>179</v>
      </c>
      <c r="E76" s="68"/>
      <c r="F76" s="7" t="s">
        <v>180</v>
      </c>
      <c r="G76" s="68"/>
      <c r="H76" s="34" t="s">
        <v>181</v>
      </c>
      <c r="I76" s="68"/>
      <c r="J76" s="2" t="s">
        <v>290</v>
      </c>
      <c r="K76" s="68"/>
      <c r="L76" s="2" t="e">
        <f t="shared" ref="L76:L107" si="7">AVERAGE(I76,G76,E76,K76)</f>
        <v>#DIV/0!</v>
      </c>
      <c r="O76" s="11" t="s">
        <v>172</v>
      </c>
      <c r="P76" s="7" t="s">
        <v>91</v>
      </c>
      <c r="Q76" s="72"/>
      <c r="R76" s="3">
        <f>Q76</f>
        <v>0</v>
      </c>
      <c r="U76" s="58"/>
      <c r="V76" s="43" t="s">
        <v>610</v>
      </c>
      <c r="W76" s="77"/>
      <c r="X76" s="3">
        <f t="shared" si="6"/>
        <v>0</v>
      </c>
    </row>
    <row r="77" spans="2:24" ht="21.95" customHeight="1" thickBot="1" x14ac:dyDescent="0.3">
      <c r="B77" s="7" t="s">
        <v>161</v>
      </c>
      <c r="C77" s="7" t="s">
        <v>84</v>
      </c>
      <c r="D77" s="2" t="s">
        <v>185</v>
      </c>
      <c r="E77" s="67"/>
      <c r="F77" s="7" t="s">
        <v>291</v>
      </c>
      <c r="G77" s="67"/>
      <c r="H77" s="7" t="s">
        <v>308</v>
      </c>
      <c r="I77" s="67"/>
      <c r="J77" s="2" t="s">
        <v>309</v>
      </c>
      <c r="K77" s="67"/>
      <c r="L77" s="2" t="e">
        <f t="shared" si="7"/>
        <v>#DIV/0!</v>
      </c>
      <c r="O77" s="11" t="s">
        <v>286</v>
      </c>
      <c r="P77" s="7" t="s">
        <v>91</v>
      </c>
      <c r="Q77" s="72"/>
      <c r="R77" s="3">
        <f>Q77</f>
        <v>0</v>
      </c>
      <c r="U77" s="58"/>
      <c r="V77" s="43" t="s">
        <v>611</v>
      </c>
      <c r="W77" s="77"/>
      <c r="X77" s="3">
        <f t="shared" si="6"/>
        <v>0</v>
      </c>
    </row>
    <row r="78" spans="2:24" ht="21.95" customHeight="1" thickBot="1" x14ac:dyDescent="0.3">
      <c r="B78" s="7" t="s">
        <v>467</v>
      </c>
      <c r="C78" s="7" t="s">
        <v>91</v>
      </c>
      <c r="D78" s="29" t="s">
        <v>628</v>
      </c>
      <c r="E78" s="68"/>
      <c r="F78" s="7" t="s">
        <v>627</v>
      </c>
      <c r="G78" s="68"/>
      <c r="H78" s="7" t="s">
        <v>293</v>
      </c>
      <c r="I78" s="68"/>
      <c r="J78" s="2"/>
      <c r="K78" s="70"/>
      <c r="L78" s="2" t="e">
        <f t="shared" si="7"/>
        <v>#DIV/0!</v>
      </c>
      <c r="O78" s="11" t="s">
        <v>406</v>
      </c>
      <c r="P78" s="11" t="s">
        <v>407</v>
      </c>
      <c r="Q78" s="73"/>
      <c r="R78" s="3">
        <f>Q78</f>
        <v>0</v>
      </c>
      <c r="U78" s="58"/>
      <c r="V78" s="11" t="s">
        <v>364</v>
      </c>
      <c r="W78" s="73"/>
      <c r="X78" s="3">
        <f t="shared" ref="X78" si="8">W78</f>
        <v>0</v>
      </c>
    </row>
    <row r="79" spans="2:24" ht="21.95" customHeight="1" thickBot="1" x14ac:dyDescent="0.3">
      <c r="B79" s="7" t="s">
        <v>599</v>
      </c>
      <c r="C79" s="7" t="s">
        <v>91</v>
      </c>
      <c r="D79" s="29" t="s">
        <v>398</v>
      </c>
      <c r="E79" s="67"/>
      <c r="F79" s="29" t="s">
        <v>397</v>
      </c>
      <c r="G79" s="67"/>
      <c r="H79" s="30" t="s">
        <v>412</v>
      </c>
      <c r="I79" s="67"/>
      <c r="J79" s="2" t="s">
        <v>567</v>
      </c>
      <c r="K79" s="67"/>
      <c r="L79" s="2" t="e">
        <f t="shared" si="7"/>
        <v>#DIV/0!</v>
      </c>
      <c r="O79" s="7" t="s">
        <v>280</v>
      </c>
      <c r="P79" s="10" t="s">
        <v>84</v>
      </c>
      <c r="Q79" s="74"/>
      <c r="R79" s="62">
        <f>Q79</f>
        <v>0</v>
      </c>
      <c r="U79" s="58" t="s">
        <v>363</v>
      </c>
      <c r="V79" s="32" t="s">
        <v>353</v>
      </c>
      <c r="W79" s="76"/>
      <c r="X79" s="3">
        <f t="shared" ref="X79:X91" si="9">W79</f>
        <v>0</v>
      </c>
    </row>
    <row r="80" spans="2:24" ht="21.95" customHeight="1" thickBot="1" x14ac:dyDescent="0.3">
      <c r="B80" s="7" t="s">
        <v>98</v>
      </c>
      <c r="C80" s="7" t="s">
        <v>99</v>
      </c>
      <c r="D80" s="7" t="s">
        <v>329</v>
      </c>
      <c r="E80" s="68"/>
      <c r="F80" s="11" t="s">
        <v>330</v>
      </c>
      <c r="G80" s="68"/>
      <c r="H80" s="11"/>
      <c r="I80" s="70"/>
      <c r="J80" s="11"/>
      <c r="K80" s="70"/>
      <c r="L80" s="2" t="e">
        <f t="shared" si="7"/>
        <v>#DIV/0!</v>
      </c>
      <c r="O80" s="7" t="s">
        <v>281</v>
      </c>
      <c r="P80" s="10" t="s">
        <v>84</v>
      </c>
      <c r="Q80" s="74"/>
      <c r="R80" s="62">
        <f>Q80</f>
        <v>0</v>
      </c>
      <c r="U80" s="58"/>
      <c r="V80" s="32" t="s">
        <v>65</v>
      </c>
      <c r="W80" s="76"/>
      <c r="X80" s="3">
        <f t="shared" si="9"/>
        <v>0</v>
      </c>
    </row>
    <row r="81" spans="2:24" ht="21.95" customHeight="1" thickBot="1" x14ac:dyDescent="0.3">
      <c r="B81" s="11" t="s">
        <v>745</v>
      </c>
      <c r="C81" s="11" t="s">
        <v>91</v>
      </c>
      <c r="D81" s="2" t="s">
        <v>294</v>
      </c>
      <c r="E81" s="67"/>
      <c r="F81" s="7" t="s">
        <v>628</v>
      </c>
      <c r="G81" s="67"/>
      <c r="H81" s="7" t="s">
        <v>326</v>
      </c>
      <c r="I81" s="67"/>
      <c r="J81" s="2" t="s">
        <v>327</v>
      </c>
      <c r="K81" s="67"/>
      <c r="L81" s="2" t="e">
        <f t="shared" si="7"/>
        <v>#DIV/0!</v>
      </c>
      <c r="O81" s="11" t="s">
        <v>20</v>
      </c>
      <c r="P81" s="7" t="s">
        <v>91</v>
      </c>
      <c r="Q81" s="72"/>
      <c r="R81" s="3">
        <f>Q81</f>
        <v>0</v>
      </c>
      <c r="U81" s="58"/>
      <c r="V81" s="32" t="s">
        <v>352</v>
      </c>
      <c r="W81" s="76"/>
      <c r="X81" s="3">
        <f t="shared" si="9"/>
        <v>0</v>
      </c>
    </row>
    <row r="82" spans="2:24" ht="21.95" customHeight="1" thickBot="1" x14ac:dyDescent="0.3">
      <c r="B82" s="11" t="s">
        <v>747</v>
      </c>
      <c r="C82" s="11" t="s">
        <v>91</v>
      </c>
      <c r="D82" s="2" t="s">
        <v>294</v>
      </c>
      <c r="E82" s="67"/>
      <c r="F82" s="7" t="s">
        <v>628</v>
      </c>
      <c r="G82" s="67"/>
      <c r="H82" s="7" t="s">
        <v>326</v>
      </c>
      <c r="I82" s="67"/>
      <c r="J82" s="2" t="s">
        <v>327</v>
      </c>
      <c r="K82" s="68"/>
      <c r="L82" s="2" t="e">
        <f t="shared" si="7"/>
        <v>#DIV/0!</v>
      </c>
      <c r="O82" s="11" t="s">
        <v>24</v>
      </c>
      <c r="P82" s="7" t="s">
        <v>91</v>
      </c>
      <c r="Q82" s="72"/>
      <c r="R82" s="3">
        <f>Q82</f>
        <v>0</v>
      </c>
      <c r="U82" s="58"/>
      <c r="V82" s="32" t="s">
        <v>622</v>
      </c>
      <c r="W82" s="76"/>
      <c r="X82" s="3">
        <f t="shared" si="9"/>
        <v>0</v>
      </c>
    </row>
    <row r="83" spans="2:24" ht="21.95" customHeight="1" thickBot="1" x14ac:dyDescent="0.3">
      <c r="B83" s="11" t="s">
        <v>641</v>
      </c>
      <c r="C83" s="11" t="s">
        <v>91</v>
      </c>
      <c r="D83" s="29" t="s">
        <v>397</v>
      </c>
      <c r="E83" s="67"/>
      <c r="F83" s="29" t="s">
        <v>398</v>
      </c>
      <c r="G83" s="67"/>
      <c r="H83" s="30" t="s">
        <v>412</v>
      </c>
      <c r="I83" s="67"/>
      <c r="J83" s="2" t="s">
        <v>567</v>
      </c>
      <c r="K83" s="67"/>
      <c r="L83" s="2" t="e">
        <f t="shared" si="7"/>
        <v>#DIV/0!</v>
      </c>
      <c r="O83" s="7" t="s">
        <v>730</v>
      </c>
      <c r="P83" s="10" t="s">
        <v>84</v>
      </c>
      <c r="Q83" s="74"/>
      <c r="R83" s="62">
        <f>Q83</f>
        <v>0</v>
      </c>
      <c r="U83" s="58"/>
      <c r="V83" s="32" t="s">
        <v>623</v>
      </c>
      <c r="W83" s="76"/>
      <c r="X83" s="3">
        <f t="shared" si="9"/>
        <v>0</v>
      </c>
    </row>
    <row r="84" spans="2:24" ht="21.95" customHeight="1" thickBot="1" x14ac:dyDescent="0.3">
      <c r="B84" s="11" t="s">
        <v>736</v>
      </c>
      <c r="C84" s="7" t="s">
        <v>76</v>
      </c>
      <c r="D84" s="2" t="s">
        <v>294</v>
      </c>
      <c r="E84" s="68"/>
      <c r="F84" s="7" t="s">
        <v>628</v>
      </c>
      <c r="G84" s="68"/>
      <c r="H84" s="7" t="s">
        <v>326</v>
      </c>
      <c r="I84" s="68"/>
      <c r="J84" s="2" t="s">
        <v>327</v>
      </c>
      <c r="K84" s="68"/>
      <c r="L84" s="2" t="e">
        <f t="shared" si="7"/>
        <v>#DIV/0!</v>
      </c>
      <c r="O84" s="11" t="s">
        <v>157</v>
      </c>
      <c r="P84" s="7" t="s">
        <v>91</v>
      </c>
      <c r="Q84" s="72"/>
      <c r="R84" s="3">
        <f>Q84</f>
        <v>0</v>
      </c>
      <c r="U84" s="58"/>
      <c r="V84" s="32" t="s">
        <v>351</v>
      </c>
      <c r="W84" s="76"/>
      <c r="X84" s="3">
        <f t="shared" si="9"/>
        <v>0</v>
      </c>
    </row>
    <row r="85" spans="2:24" ht="21.95" customHeight="1" thickBot="1" x14ac:dyDescent="0.3">
      <c r="B85" s="7" t="s">
        <v>595</v>
      </c>
      <c r="C85" s="7" t="s">
        <v>91</v>
      </c>
      <c r="D85" s="29" t="s">
        <v>398</v>
      </c>
      <c r="E85" s="67"/>
      <c r="F85" s="29" t="s">
        <v>397</v>
      </c>
      <c r="G85" s="67"/>
      <c r="H85" s="30" t="s">
        <v>412</v>
      </c>
      <c r="I85" s="67"/>
      <c r="J85" s="2" t="s">
        <v>567</v>
      </c>
      <c r="K85" s="67"/>
      <c r="L85" s="2" t="e">
        <f t="shared" si="7"/>
        <v>#DIV/0!</v>
      </c>
      <c r="O85" s="11" t="s">
        <v>246</v>
      </c>
      <c r="P85" s="7" t="s">
        <v>91</v>
      </c>
      <c r="Q85" s="72"/>
      <c r="R85" s="3">
        <f>Q85</f>
        <v>0</v>
      </c>
      <c r="U85" s="58"/>
      <c r="V85" s="32" t="s">
        <v>63</v>
      </c>
      <c r="W85" s="76"/>
      <c r="X85" s="3">
        <f t="shared" si="9"/>
        <v>0</v>
      </c>
    </row>
    <row r="86" spans="2:24" ht="21.95" customHeight="1" thickBot="1" x14ac:dyDescent="0.3">
      <c r="B86" s="7" t="s">
        <v>162</v>
      </c>
      <c r="C86" s="7" t="s">
        <v>84</v>
      </c>
      <c r="D86" s="2" t="s">
        <v>182</v>
      </c>
      <c r="E86" s="68"/>
      <c r="F86" s="7" t="s">
        <v>183</v>
      </c>
      <c r="G86" s="68"/>
      <c r="H86" s="7" t="s">
        <v>184</v>
      </c>
      <c r="I86" s="68"/>
      <c r="J86" s="2" t="s">
        <v>181</v>
      </c>
      <c r="K86" s="68"/>
      <c r="L86" s="2" t="e">
        <f t="shared" si="7"/>
        <v>#DIV/0!</v>
      </c>
      <c r="O86" s="7" t="s">
        <v>87</v>
      </c>
      <c r="P86" s="10" t="s">
        <v>88</v>
      </c>
      <c r="Q86" s="74"/>
      <c r="R86" s="62">
        <f>Q86</f>
        <v>0</v>
      </c>
      <c r="U86" s="58"/>
      <c r="V86" s="32" t="s">
        <v>171</v>
      </c>
      <c r="W86" s="76"/>
      <c r="X86" s="3">
        <f t="shared" si="9"/>
        <v>0</v>
      </c>
    </row>
    <row r="87" spans="2:24" ht="21.95" customHeight="1" thickBot="1" x14ac:dyDescent="0.3">
      <c r="B87" s="7" t="s">
        <v>145</v>
      </c>
      <c r="C87" s="7" t="s">
        <v>84</v>
      </c>
      <c r="D87" s="2" t="s">
        <v>306</v>
      </c>
      <c r="E87" s="67"/>
      <c r="F87" s="7" t="s">
        <v>307</v>
      </c>
      <c r="G87" s="67"/>
      <c r="H87" s="7" t="s">
        <v>181</v>
      </c>
      <c r="I87" s="67"/>
      <c r="J87" s="2" t="s">
        <v>183</v>
      </c>
      <c r="K87" s="67"/>
      <c r="L87" s="2" t="e">
        <f t="shared" si="7"/>
        <v>#DIV/0!</v>
      </c>
      <c r="O87" s="11" t="s">
        <v>408</v>
      </c>
      <c r="P87" s="11" t="s">
        <v>91</v>
      </c>
      <c r="Q87" s="73"/>
      <c r="R87" s="3">
        <f>Q87</f>
        <v>0</v>
      </c>
      <c r="U87" s="58"/>
      <c r="V87" s="32" t="s">
        <v>108</v>
      </c>
      <c r="W87" s="76"/>
      <c r="X87" s="3">
        <f t="shared" si="9"/>
        <v>0</v>
      </c>
    </row>
    <row r="88" spans="2:24" ht="21.95" customHeight="1" thickBot="1" x14ac:dyDescent="0.3">
      <c r="B88" s="7" t="s">
        <v>163</v>
      </c>
      <c r="C88" s="7" t="s">
        <v>84</v>
      </c>
      <c r="D88" s="2" t="s">
        <v>182</v>
      </c>
      <c r="E88" s="68"/>
      <c r="F88" s="7" t="s">
        <v>183</v>
      </c>
      <c r="G88" s="68"/>
      <c r="H88" s="7" t="s">
        <v>184</v>
      </c>
      <c r="I88" s="68"/>
      <c r="J88" s="2" t="s">
        <v>181</v>
      </c>
      <c r="K88" s="68"/>
      <c r="L88" s="2" t="e">
        <f t="shared" si="7"/>
        <v>#DIV/0!</v>
      </c>
      <c r="O88" s="7" t="s">
        <v>748</v>
      </c>
      <c r="P88" s="10" t="s">
        <v>84</v>
      </c>
      <c r="Q88" s="74"/>
      <c r="R88" s="62">
        <f>Q88</f>
        <v>0</v>
      </c>
      <c r="U88" s="58"/>
      <c r="V88" s="32" t="s">
        <v>165</v>
      </c>
      <c r="W88" s="76"/>
      <c r="X88" s="3">
        <f t="shared" si="9"/>
        <v>0</v>
      </c>
    </row>
    <row r="89" spans="2:24" ht="21.95" customHeight="1" thickBot="1" x14ac:dyDescent="0.3">
      <c r="B89" s="7" t="s">
        <v>146</v>
      </c>
      <c r="C89" s="7" t="s">
        <v>84</v>
      </c>
      <c r="D89" s="2" t="s">
        <v>306</v>
      </c>
      <c r="E89" s="67"/>
      <c r="F89" s="7" t="s">
        <v>307</v>
      </c>
      <c r="G89" s="67"/>
      <c r="H89" s="7" t="s">
        <v>181</v>
      </c>
      <c r="I89" s="67"/>
      <c r="J89" s="2"/>
      <c r="K89" s="69"/>
      <c r="L89" s="2" t="e">
        <f t="shared" si="7"/>
        <v>#DIV/0!</v>
      </c>
      <c r="O89" s="11" t="s">
        <v>98</v>
      </c>
      <c r="P89" s="11" t="s">
        <v>141</v>
      </c>
      <c r="Q89" s="73"/>
      <c r="R89" s="3">
        <f>Q89</f>
        <v>0</v>
      </c>
      <c r="U89" s="58"/>
      <c r="V89" s="32" t="s">
        <v>167</v>
      </c>
      <c r="W89" s="76"/>
      <c r="X89" s="3">
        <f t="shared" si="9"/>
        <v>0</v>
      </c>
    </row>
    <row r="90" spans="2:24" ht="21.95" customHeight="1" thickBot="1" x14ac:dyDescent="0.3">
      <c r="B90" s="33" t="s">
        <v>489</v>
      </c>
      <c r="C90" s="33" t="s">
        <v>84</v>
      </c>
      <c r="D90" s="2" t="s">
        <v>182</v>
      </c>
      <c r="E90" s="68"/>
      <c r="F90" s="7" t="s">
        <v>183</v>
      </c>
      <c r="G90" s="68"/>
      <c r="H90" s="7" t="s">
        <v>184</v>
      </c>
      <c r="I90" s="68"/>
      <c r="J90" s="2" t="s">
        <v>181</v>
      </c>
      <c r="K90" s="68"/>
      <c r="L90" s="2" t="e">
        <f t="shared" si="7"/>
        <v>#DIV/0!</v>
      </c>
      <c r="O90" s="11" t="s">
        <v>540</v>
      </c>
      <c r="P90" s="11" t="s">
        <v>91</v>
      </c>
      <c r="Q90" s="73"/>
      <c r="R90" s="3">
        <f>Q90</f>
        <v>0</v>
      </c>
      <c r="U90" s="58"/>
      <c r="V90" s="37" t="s">
        <v>364</v>
      </c>
      <c r="W90" s="78"/>
      <c r="X90" s="3">
        <f t="shared" si="9"/>
        <v>0</v>
      </c>
    </row>
    <row r="91" spans="2:24" ht="21.95" customHeight="1" thickBot="1" x14ac:dyDescent="0.3">
      <c r="B91" s="46" t="s">
        <v>37</v>
      </c>
      <c r="C91" s="46" t="s">
        <v>91</v>
      </c>
      <c r="D91" s="2" t="s">
        <v>199</v>
      </c>
      <c r="E91" s="68"/>
      <c r="F91" s="7" t="s">
        <v>179</v>
      </c>
      <c r="G91" s="68"/>
      <c r="H91" s="7" t="s">
        <v>180</v>
      </c>
      <c r="I91" s="68"/>
      <c r="J91" s="2" t="s">
        <v>292</v>
      </c>
      <c r="K91" s="68"/>
      <c r="L91" s="2" t="e">
        <f t="shared" si="7"/>
        <v>#DIV/0!</v>
      </c>
      <c r="O91" s="7" t="s">
        <v>731</v>
      </c>
      <c r="P91" s="10" t="s">
        <v>84</v>
      </c>
      <c r="Q91" s="74"/>
      <c r="R91" s="62">
        <f>Q91</f>
        <v>0</v>
      </c>
      <c r="U91" s="59" t="s">
        <v>760</v>
      </c>
      <c r="V91" s="32" t="s">
        <v>705</v>
      </c>
      <c r="W91" s="76"/>
      <c r="X91" s="64">
        <f t="shared" si="9"/>
        <v>0</v>
      </c>
    </row>
    <row r="92" spans="2:24" ht="21.95" customHeight="1" thickBot="1" x14ac:dyDescent="0.3">
      <c r="B92" s="36" t="s">
        <v>642</v>
      </c>
      <c r="C92" s="36" t="s">
        <v>91</v>
      </c>
      <c r="D92" s="29" t="s">
        <v>397</v>
      </c>
      <c r="E92" s="67"/>
      <c r="F92" s="29" t="s">
        <v>398</v>
      </c>
      <c r="G92" s="67"/>
      <c r="H92" s="30" t="s">
        <v>412</v>
      </c>
      <c r="I92" s="67"/>
      <c r="J92" s="2" t="s">
        <v>567</v>
      </c>
      <c r="K92" s="67"/>
      <c r="L92" s="2" t="e">
        <f t="shared" si="7"/>
        <v>#DIV/0!</v>
      </c>
      <c r="O92" s="11" t="s">
        <v>541</v>
      </c>
      <c r="P92" s="7" t="s">
        <v>91</v>
      </c>
      <c r="Q92" s="72"/>
      <c r="R92" s="3">
        <f>Q92</f>
        <v>0</v>
      </c>
      <c r="U92" s="60"/>
      <c r="V92" s="32" t="s">
        <v>675</v>
      </c>
      <c r="W92" s="76"/>
      <c r="X92" s="64">
        <f t="shared" ref="X92:X115" si="10">W92</f>
        <v>0</v>
      </c>
    </row>
    <row r="93" spans="2:24" ht="21.95" customHeight="1" thickBot="1" x14ac:dyDescent="0.3">
      <c r="B93" s="46" t="s">
        <v>226</v>
      </c>
      <c r="C93" s="46" t="s">
        <v>225</v>
      </c>
      <c r="D93" s="2" t="s">
        <v>192</v>
      </c>
      <c r="E93" s="67"/>
      <c r="F93" s="7" t="s">
        <v>227</v>
      </c>
      <c r="G93" s="67"/>
      <c r="H93" s="7" t="s">
        <v>301</v>
      </c>
      <c r="I93" s="67"/>
      <c r="J93" s="2"/>
      <c r="K93" s="69"/>
      <c r="L93" s="2" t="e">
        <f t="shared" si="7"/>
        <v>#DIV/0!</v>
      </c>
      <c r="O93" s="11" t="s">
        <v>266</v>
      </c>
      <c r="P93" s="7" t="s">
        <v>91</v>
      </c>
      <c r="Q93" s="72"/>
      <c r="R93" s="3">
        <f>Q93</f>
        <v>0</v>
      </c>
      <c r="U93" s="60"/>
      <c r="V93" s="32" t="s">
        <v>691</v>
      </c>
      <c r="W93" s="76"/>
      <c r="X93" s="64">
        <f t="shared" si="10"/>
        <v>0</v>
      </c>
    </row>
    <row r="94" spans="2:24" ht="21.95" customHeight="1" thickBot="1" x14ac:dyDescent="0.3">
      <c r="B94" s="46" t="s">
        <v>746</v>
      </c>
      <c r="C94" s="46" t="s">
        <v>91</v>
      </c>
      <c r="D94" s="2" t="s">
        <v>294</v>
      </c>
      <c r="E94" s="67"/>
      <c r="F94" s="7" t="s">
        <v>628</v>
      </c>
      <c r="G94" s="67"/>
      <c r="H94" s="7" t="s">
        <v>326</v>
      </c>
      <c r="I94" s="67"/>
      <c r="J94" s="2" t="s">
        <v>327</v>
      </c>
      <c r="K94" s="67"/>
      <c r="L94" s="2" t="e">
        <f t="shared" si="7"/>
        <v>#DIV/0!</v>
      </c>
      <c r="O94" s="11" t="s">
        <v>28</v>
      </c>
      <c r="P94" s="7" t="s">
        <v>91</v>
      </c>
      <c r="Q94" s="72"/>
      <c r="R94" s="3">
        <f>Q94</f>
        <v>0</v>
      </c>
      <c r="U94" s="60"/>
      <c r="V94" s="32" t="s">
        <v>701</v>
      </c>
      <c r="W94" s="76"/>
      <c r="X94" s="64">
        <f t="shared" si="10"/>
        <v>0</v>
      </c>
    </row>
    <row r="95" spans="2:24" ht="21.95" customHeight="1" thickBot="1" x14ac:dyDescent="0.3">
      <c r="B95" s="46" t="s">
        <v>671</v>
      </c>
      <c r="C95" s="46" t="s">
        <v>91</v>
      </c>
      <c r="D95" s="2" t="s">
        <v>294</v>
      </c>
      <c r="E95" s="68"/>
      <c r="F95" s="7" t="s">
        <v>628</v>
      </c>
      <c r="G95" s="68"/>
      <c r="H95" s="7" t="s">
        <v>326</v>
      </c>
      <c r="I95" s="68"/>
      <c r="J95" s="2" t="s">
        <v>327</v>
      </c>
      <c r="K95" s="68"/>
      <c r="L95" s="2" t="e">
        <f t="shared" si="7"/>
        <v>#DIV/0!</v>
      </c>
      <c r="O95" s="7" t="s">
        <v>282</v>
      </c>
      <c r="P95" s="10" t="s">
        <v>89</v>
      </c>
      <c r="Q95" s="74"/>
      <c r="R95" s="62">
        <f>Q95</f>
        <v>0</v>
      </c>
      <c r="U95" s="60"/>
      <c r="V95" s="32" t="s">
        <v>706</v>
      </c>
      <c r="W95" s="76"/>
      <c r="X95" s="64">
        <f t="shared" si="10"/>
        <v>0</v>
      </c>
    </row>
    <row r="96" spans="2:24" ht="21.95" customHeight="1" thickBot="1" x14ac:dyDescent="0.3">
      <c r="B96" s="46" t="s">
        <v>548</v>
      </c>
      <c r="C96" s="46" t="s">
        <v>91</v>
      </c>
      <c r="D96" s="29" t="s">
        <v>397</v>
      </c>
      <c r="E96" s="68"/>
      <c r="F96" s="29" t="s">
        <v>398</v>
      </c>
      <c r="G96" s="68"/>
      <c r="H96" s="30" t="s">
        <v>412</v>
      </c>
      <c r="I96" s="68"/>
      <c r="J96" s="2" t="s">
        <v>567</v>
      </c>
      <c r="K96" s="68"/>
      <c r="L96" s="2" t="e">
        <f t="shared" si="7"/>
        <v>#DIV/0!</v>
      </c>
      <c r="O96" s="44" t="s">
        <v>390</v>
      </c>
      <c r="P96" s="7" t="s">
        <v>91</v>
      </c>
      <c r="Q96" s="72"/>
      <c r="R96" s="3">
        <f>Q96</f>
        <v>0</v>
      </c>
      <c r="U96" s="60"/>
      <c r="V96" s="32" t="s">
        <v>741</v>
      </c>
      <c r="W96" s="76"/>
      <c r="X96" s="64">
        <f t="shared" si="10"/>
        <v>0</v>
      </c>
    </row>
    <row r="97" spans="2:24" ht="21.95" customHeight="1" thickBot="1" x14ac:dyDescent="0.3">
      <c r="B97" s="7" t="s">
        <v>481</v>
      </c>
      <c r="C97" s="7" t="s">
        <v>84</v>
      </c>
      <c r="D97" s="47" t="s">
        <v>482</v>
      </c>
      <c r="E97" s="67"/>
      <c r="F97" s="7" t="s">
        <v>184</v>
      </c>
      <c r="G97" s="67"/>
      <c r="H97" s="7" t="s">
        <v>483</v>
      </c>
      <c r="I97" s="67"/>
      <c r="J97" s="2" t="s">
        <v>295</v>
      </c>
      <c r="K97" s="67"/>
      <c r="L97" s="2" t="e">
        <f t="shared" si="7"/>
        <v>#DIV/0!</v>
      </c>
      <c r="O97" s="44" t="s">
        <v>643</v>
      </c>
      <c r="P97" s="7" t="s">
        <v>91</v>
      </c>
      <c r="Q97" s="72"/>
      <c r="R97" s="3">
        <f>Q97</f>
        <v>0</v>
      </c>
      <c r="U97" s="60"/>
      <c r="V97" s="32" t="s">
        <v>699</v>
      </c>
      <c r="W97" s="76"/>
      <c r="X97" s="64">
        <f t="shared" si="10"/>
        <v>0</v>
      </c>
    </row>
    <row r="98" spans="2:24" ht="21.95" customHeight="1" thickBot="1" x14ac:dyDescent="0.3">
      <c r="B98" s="7" t="s">
        <v>110</v>
      </c>
      <c r="C98" s="7" t="s">
        <v>84</v>
      </c>
      <c r="D98" s="2" t="s">
        <v>179</v>
      </c>
      <c r="E98" s="68"/>
      <c r="F98" s="7" t="s">
        <v>189</v>
      </c>
      <c r="G98" s="68"/>
      <c r="H98" s="7" t="s">
        <v>184</v>
      </c>
      <c r="I98" s="68"/>
      <c r="J98" s="2" t="s">
        <v>295</v>
      </c>
      <c r="K98" s="68"/>
      <c r="L98" s="2" t="e">
        <f t="shared" si="7"/>
        <v>#DIV/0!</v>
      </c>
      <c r="O98" s="7" t="s">
        <v>377</v>
      </c>
      <c r="P98" s="11" t="s">
        <v>256</v>
      </c>
      <c r="Q98" s="73"/>
      <c r="R98" s="62">
        <f>Q98</f>
        <v>0</v>
      </c>
      <c r="U98" s="60"/>
      <c r="V98" s="32" t="s">
        <v>739</v>
      </c>
      <c r="W98" s="76"/>
      <c r="X98" s="64">
        <f t="shared" si="10"/>
        <v>0</v>
      </c>
    </row>
    <row r="99" spans="2:24" ht="21.95" customHeight="1" thickBot="1" x14ac:dyDescent="0.3">
      <c r="B99" s="34" t="s">
        <v>30</v>
      </c>
      <c r="C99" s="34" t="s">
        <v>206</v>
      </c>
      <c r="D99" s="2" t="s">
        <v>207</v>
      </c>
      <c r="E99" s="67"/>
      <c r="F99" s="7" t="s">
        <v>208</v>
      </c>
      <c r="G99" s="67"/>
      <c r="H99" s="34" t="s">
        <v>296</v>
      </c>
      <c r="I99" s="67"/>
      <c r="J99" s="2"/>
      <c r="K99" s="69"/>
      <c r="L99" s="2" t="e">
        <f t="shared" si="7"/>
        <v>#DIV/0!</v>
      </c>
      <c r="O99" s="11" t="s">
        <v>66</v>
      </c>
      <c r="P99" s="7" t="s">
        <v>91</v>
      </c>
      <c r="Q99" s="72"/>
      <c r="R99" s="3">
        <f>Q99</f>
        <v>0</v>
      </c>
      <c r="U99" s="60"/>
      <c r="V99" s="32" t="s">
        <v>668</v>
      </c>
      <c r="W99" s="76"/>
      <c r="X99" s="64">
        <f t="shared" si="10"/>
        <v>0</v>
      </c>
    </row>
    <row r="100" spans="2:24" ht="21.95" customHeight="1" thickBot="1" x14ac:dyDescent="0.3">
      <c r="B100" s="11" t="s">
        <v>70</v>
      </c>
      <c r="C100" s="11" t="s">
        <v>91</v>
      </c>
      <c r="D100" s="11" t="s">
        <v>207</v>
      </c>
      <c r="E100" s="68"/>
      <c r="F100" s="11" t="s">
        <v>208</v>
      </c>
      <c r="G100" s="68"/>
      <c r="H100" s="11" t="s">
        <v>296</v>
      </c>
      <c r="I100" s="68"/>
      <c r="J100" s="11"/>
      <c r="K100" s="70"/>
      <c r="L100" s="2" t="e">
        <f t="shared" si="7"/>
        <v>#DIV/0!</v>
      </c>
      <c r="O100" s="34" t="s">
        <v>379</v>
      </c>
      <c r="P100" s="11" t="s">
        <v>91</v>
      </c>
      <c r="Q100" s="73"/>
      <c r="R100" s="62">
        <f>Q100</f>
        <v>0</v>
      </c>
      <c r="U100" s="60"/>
      <c r="V100" s="32" t="s">
        <v>694</v>
      </c>
      <c r="W100" s="76"/>
      <c r="X100" s="64">
        <f t="shared" si="10"/>
        <v>0</v>
      </c>
    </row>
    <row r="101" spans="2:24" ht="21.95" customHeight="1" thickBot="1" x14ac:dyDescent="0.3">
      <c r="B101" s="7" t="s">
        <v>490</v>
      </c>
      <c r="C101" s="7" t="s">
        <v>84</v>
      </c>
      <c r="D101" s="2" t="s">
        <v>185</v>
      </c>
      <c r="E101" s="68"/>
      <c r="F101" s="7" t="s">
        <v>291</v>
      </c>
      <c r="G101" s="68"/>
      <c r="H101" s="7" t="s">
        <v>308</v>
      </c>
      <c r="I101" s="68"/>
      <c r="J101" s="2" t="s">
        <v>309</v>
      </c>
      <c r="K101" s="68"/>
      <c r="L101" s="2" t="e">
        <f t="shared" si="7"/>
        <v>#DIV/0!</v>
      </c>
      <c r="O101" s="11" t="s">
        <v>169</v>
      </c>
      <c r="P101" s="7" t="s">
        <v>91</v>
      </c>
      <c r="Q101" s="72"/>
      <c r="R101" s="3">
        <f>Q101</f>
        <v>0</v>
      </c>
      <c r="U101" s="60"/>
      <c r="V101" s="32" t="s">
        <v>704</v>
      </c>
      <c r="W101" s="76"/>
      <c r="X101" s="64">
        <f t="shared" si="10"/>
        <v>0</v>
      </c>
    </row>
    <row r="102" spans="2:24" ht="21.95" customHeight="1" thickBot="1" x14ac:dyDescent="0.3">
      <c r="B102" s="7" t="s">
        <v>159</v>
      </c>
      <c r="C102" s="7" t="s">
        <v>84</v>
      </c>
      <c r="D102" s="2" t="s">
        <v>185</v>
      </c>
      <c r="E102" s="67"/>
      <c r="F102" s="7" t="s">
        <v>291</v>
      </c>
      <c r="G102" s="67"/>
      <c r="H102" s="7" t="s">
        <v>308</v>
      </c>
      <c r="I102" s="67"/>
      <c r="J102" s="2" t="s">
        <v>309</v>
      </c>
      <c r="K102" s="67"/>
      <c r="L102" s="2" t="e">
        <f t="shared" si="7"/>
        <v>#DIV/0!</v>
      </c>
      <c r="O102" s="34" t="s">
        <v>600</v>
      </c>
      <c r="P102" s="34" t="s">
        <v>88</v>
      </c>
      <c r="Q102" s="75"/>
      <c r="R102" s="3">
        <f>Q102</f>
        <v>0</v>
      </c>
      <c r="U102" s="60"/>
      <c r="V102" s="32" t="s">
        <v>669</v>
      </c>
      <c r="W102" s="76"/>
      <c r="X102" s="64">
        <f t="shared" si="10"/>
        <v>0</v>
      </c>
    </row>
    <row r="103" spans="2:24" ht="21.75" customHeight="1" thickBot="1" x14ac:dyDescent="0.3">
      <c r="B103" s="7" t="s">
        <v>670</v>
      </c>
      <c r="C103" s="7" t="s">
        <v>84</v>
      </c>
      <c r="D103" s="2" t="s">
        <v>294</v>
      </c>
      <c r="E103" s="67"/>
      <c r="F103" s="7" t="s">
        <v>628</v>
      </c>
      <c r="G103" s="67"/>
      <c r="H103" s="7" t="s">
        <v>326</v>
      </c>
      <c r="I103" s="67"/>
      <c r="J103" s="2" t="s">
        <v>327</v>
      </c>
      <c r="K103" s="67"/>
      <c r="L103" s="2" t="e">
        <f t="shared" si="7"/>
        <v>#DIV/0!</v>
      </c>
      <c r="O103" s="7" t="s">
        <v>539</v>
      </c>
      <c r="P103" s="7" t="s">
        <v>84</v>
      </c>
      <c r="Q103" s="72"/>
      <c r="R103" s="3">
        <f>Q103</f>
        <v>0</v>
      </c>
      <c r="U103" s="60"/>
      <c r="V103" s="32" t="s">
        <v>676</v>
      </c>
      <c r="W103" s="76"/>
      <c r="X103" s="64">
        <f t="shared" si="10"/>
        <v>0</v>
      </c>
    </row>
    <row r="104" spans="2:24" ht="21.95" customHeight="1" thickBot="1" x14ac:dyDescent="0.3">
      <c r="B104" s="11" t="s">
        <v>276</v>
      </c>
      <c r="C104" s="7" t="s">
        <v>302</v>
      </c>
      <c r="D104" s="7" t="s">
        <v>303</v>
      </c>
      <c r="E104" s="68"/>
      <c r="F104" s="7" t="s">
        <v>293</v>
      </c>
      <c r="G104" s="68"/>
      <c r="H104" s="11"/>
      <c r="I104" s="70"/>
      <c r="J104" s="11"/>
      <c r="K104" s="70"/>
      <c r="L104" s="2" t="e">
        <f t="shared" si="7"/>
        <v>#DIV/0!</v>
      </c>
      <c r="O104" s="11" t="s">
        <v>764</v>
      </c>
      <c r="P104" s="11" t="s">
        <v>400</v>
      </c>
      <c r="Q104" s="73"/>
      <c r="R104" s="3">
        <f>Q104</f>
        <v>0</v>
      </c>
      <c r="U104" s="60"/>
      <c r="V104" s="32" t="s">
        <v>737</v>
      </c>
      <c r="W104" s="76"/>
      <c r="X104" s="64">
        <f t="shared" si="10"/>
        <v>0</v>
      </c>
    </row>
    <row r="105" spans="2:24" ht="21.95" customHeight="1" thickBot="1" x14ac:dyDescent="0.3">
      <c r="B105" s="11" t="s">
        <v>275</v>
      </c>
      <c r="C105" s="7" t="s">
        <v>302</v>
      </c>
      <c r="D105" s="7" t="s">
        <v>303</v>
      </c>
      <c r="E105" s="67"/>
      <c r="F105" s="7" t="s">
        <v>293</v>
      </c>
      <c r="G105" s="67"/>
      <c r="H105" s="7"/>
      <c r="I105" s="69"/>
      <c r="J105" s="7"/>
      <c r="K105" s="69"/>
      <c r="L105" s="2" t="e">
        <f t="shared" si="7"/>
        <v>#DIV/0!</v>
      </c>
      <c r="O105" s="11" t="s">
        <v>630</v>
      </c>
      <c r="P105" s="11" t="s">
        <v>91</v>
      </c>
      <c r="Q105" s="73"/>
      <c r="R105" s="62">
        <f>Q105</f>
        <v>0</v>
      </c>
      <c r="U105" s="60"/>
      <c r="V105" s="32" t="s">
        <v>698</v>
      </c>
      <c r="W105" s="76"/>
      <c r="X105" s="64">
        <f t="shared" si="10"/>
        <v>0</v>
      </c>
    </row>
    <row r="106" spans="2:24" ht="21.95" customHeight="1" thickBot="1" x14ac:dyDescent="0.3">
      <c r="B106" s="11" t="s">
        <v>545</v>
      </c>
      <c r="C106" s="7" t="s">
        <v>400</v>
      </c>
      <c r="D106" s="29" t="s">
        <v>397</v>
      </c>
      <c r="E106" s="68"/>
      <c r="F106" s="29" t="s">
        <v>398</v>
      </c>
      <c r="G106" s="68"/>
      <c r="H106" s="30" t="s">
        <v>412</v>
      </c>
      <c r="I106" s="68"/>
      <c r="J106" s="7" t="s">
        <v>567</v>
      </c>
      <c r="K106" s="68"/>
      <c r="L106" s="2" t="e">
        <f t="shared" si="7"/>
        <v>#DIV/0!</v>
      </c>
      <c r="O106" s="11" t="s">
        <v>631</v>
      </c>
      <c r="P106" s="11" t="s">
        <v>91</v>
      </c>
      <c r="Q106" s="73"/>
      <c r="R106" s="62">
        <f>Q106</f>
        <v>0</v>
      </c>
      <c r="U106" s="60"/>
      <c r="V106" s="32" t="s">
        <v>672</v>
      </c>
      <c r="W106" s="76"/>
      <c r="X106" s="64">
        <f t="shared" si="10"/>
        <v>0</v>
      </c>
    </row>
    <row r="107" spans="2:24" ht="21.95" customHeight="1" thickBot="1" x14ac:dyDescent="0.3">
      <c r="B107" s="7" t="s">
        <v>472</v>
      </c>
      <c r="C107" s="7" t="s">
        <v>175</v>
      </c>
      <c r="D107" s="2" t="s">
        <v>196</v>
      </c>
      <c r="E107" s="67"/>
      <c r="F107" s="7" t="s">
        <v>197</v>
      </c>
      <c r="G107" s="67"/>
      <c r="H107" s="7" t="s">
        <v>198</v>
      </c>
      <c r="I107" s="67"/>
      <c r="J107" s="2" t="s">
        <v>287</v>
      </c>
      <c r="K107" s="67"/>
      <c r="L107" s="2" t="e">
        <f t="shared" si="7"/>
        <v>#DIV/0!</v>
      </c>
      <c r="O107" s="11" t="s">
        <v>415</v>
      </c>
      <c r="P107" s="11" t="s">
        <v>91</v>
      </c>
      <c r="Q107" s="73"/>
      <c r="R107" s="62">
        <f>Q107</f>
        <v>0</v>
      </c>
      <c r="U107" s="60"/>
      <c r="V107" s="32" t="s">
        <v>742</v>
      </c>
      <c r="W107" s="76"/>
      <c r="X107" s="64">
        <f t="shared" si="10"/>
        <v>0</v>
      </c>
    </row>
    <row r="108" spans="2:24" ht="21.95" customHeight="1" thickBot="1" x14ac:dyDescent="0.3">
      <c r="B108" s="7" t="s">
        <v>491</v>
      </c>
      <c r="C108" s="7" t="s">
        <v>492</v>
      </c>
      <c r="D108" s="2" t="s">
        <v>196</v>
      </c>
      <c r="E108" s="68"/>
      <c r="F108" s="7" t="s">
        <v>197</v>
      </c>
      <c r="G108" s="68"/>
      <c r="H108" s="7" t="s">
        <v>198</v>
      </c>
      <c r="I108" s="68"/>
      <c r="J108" s="2" t="s">
        <v>287</v>
      </c>
      <c r="K108" s="68"/>
      <c r="L108" s="2" t="e">
        <f t="shared" ref="L108:L113" si="11">AVERAGE(I108,G108,E108,K108)</f>
        <v>#DIV/0!</v>
      </c>
      <c r="O108" s="7" t="s">
        <v>372</v>
      </c>
      <c r="P108" s="11" t="s">
        <v>91</v>
      </c>
      <c r="Q108" s="73"/>
      <c r="R108" s="62">
        <f>Q108</f>
        <v>0</v>
      </c>
      <c r="U108" s="60"/>
      <c r="V108" s="32" t="s">
        <v>740</v>
      </c>
      <c r="W108" s="76"/>
      <c r="X108" s="64">
        <f t="shared" si="10"/>
        <v>0</v>
      </c>
    </row>
    <row r="109" spans="2:24" ht="21.95" customHeight="1" thickBot="1" x14ac:dyDescent="0.3">
      <c r="B109" s="7" t="s">
        <v>473</v>
      </c>
      <c r="C109" s="7" t="s">
        <v>175</v>
      </c>
      <c r="D109" s="2" t="s">
        <v>196</v>
      </c>
      <c r="E109" s="67"/>
      <c r="F109" s="7" t="s">
        <v>198</v>
      </c>
      <c r="G109" s="67"/>
      <c r="H109" s="2" t="s">
        <v>287</v>
      </c>
      <c r="I109" s="67"/>
      <c r="J109" s="2" t="s">
        <v>197</v>
      </c>
      <c r="K109" s="67"/>
      <c r="L109" s="2" t="e">
        <f t="shared" si="11"/>
        <v>#DIV/0!</v>
      </c>
      <c r="O109" s="11" t="s">
        <v>6</v>
      </c>
      <c r="P109" s="11" t="s">
        <v>91</v>
      </c>
      <c r="Q109" s="73"/>
      <c r="R109" s="62">
        <f>Q109</f>
        <v>0</v>
      </c>
      <c r="U109" s="60"/>
      <c r="V109" s="32" t="s">
        <v>671</v>
      </c>
      <c r="W109" s="76"/>
      <c r="X109" s="64">
        <f t="shared" si="10"/>
        <v>0</v>
      </c>
    </row>
    <row r="110" spans="2:24" ht="21.95" customHeight="1" thickBot="1" x14ac:dyDescent="0.3">
      <c r="B110" s="34" t="s">
        <v>200</v>
      </c>
      <c r="C110" s="34" t="s">
        <v>84</v>
      </c>
      <c r="D110" s="2" t="s">
        <v>181</v>
      </c>
      <c r="E110" s="67"/>
      <c r="F110" s="7" t="s">
        <v>628</v>
      </c>
      <c r="G110" s="67"/>
      <c r="H110" s="7" t="s">
        <v>293</v>
      </c>
      <c r="I110" s="67"/>
      <c r="J110" s="2" t="s">
        <v>294</v>
      </c>
      <c r="K110" s="67"/>
      <c r="L110" s="2" t="e">
        <f t="shared" si="11"/>
        <v>#DIV/0!</v>
      </c>
      <c r="O110" s="11" t="s">
        <v>487</v>
      </c>
      <c r="P110" s="11" t="s">
        <v>91</v>
      </c>
      <c r="Q110" s="73"/>
      <c r="R110" s="3">
        <f>Q110</f>
        <v>0</v>
      </c>
      <c r="U110" s="60"/>
      <c r="V110" s="32" t="s">
        <v>670</v>
      </c>
      <c r="W110" s="76"/>
      <c r="X110" s="64">
        <f t="shared" si="10"/>
        <v>0</v>
      </c>
    </row>
    <row r="111" spans="2:24" ht="21.95" customHeight="1" thickBot="1" x14ac:dyDescent="0.3">
      <c r="B111" s="34" t="s">
        <v>743</v>
      </c>
      <c r="C111" s="34" t="s">
        <v>84</v>
      </c>
      <c r="D111" s="2" t="s">
        <v>181</v>
      </c>
      <c r="E111" s="68"/>
      <c r="F111" s="7" t="s">
        <v>628</v>
      </c>
      <c r="G111" s="68"/>
      <c r="H111" s="7" t="s">
        <v>293</v>
      </c>
      <c r="I111" s="68"/>
      <c r="J111" s="2" t="s">
        <v>294</v>
      </c>
      <c r="K111" s="68"/>
      <c r="L111" s="2" t="e">
        <f t="shared" si="11"/>
        <v>#DIV/0!</v>
      </c>
      <c r="O111" s="11" t="s">
        <v>508</v>
      </c>
      <c r="P111" s="11" t="s">
        <v>91</v>
      </c>
      <c r="Q111" s="73"/>
      <c r="R111" s="3">
        <f>Q111</f>
        <v>0</v>
      </c>
      <c r="U111" s="60"/>
      <c r="V111" s="32" t="s">
        <v>674</v>
      </c>
      <c r="W111" s="76"/>
      <c r="X111" s="64">
        <f t="shared" si="10"/>
        <v>0</v>
      </c>
    </row>
    <row r="112" spans="2:24" ht="21.95" customHeight="1" thickBot="1" x14ac:dyDescent="0.3">
      <c r="B112" s="34" t="s">
        <v>696</v>
      </c>
      <c r="C112" s="34" t="s">
        <v>84</v>
      </c>
      <c r="D112" s="2" t="s">
        <v>181</v>
      </c>
      <c r="E112" s="67"/>
      <c r="F112" s="7" t="s">
        <v>628</v>
      </c>
      <c r="G112" s="67"/>
      <c r="H112" s="7" t="s">
        <v>293</v>
      </c>
      <c r="I112" s="67"/>
      <c r="J112" s="2" t="s">
        <v>294</v>
      </c>
      <c r="K112" s="67"/>
      <c r="L112" s="2" t="e">
        <f t="shared" si="11"/>
        <v>#DIV/0!</v>
      </c>
      <c r="O112" s="11" t="s">
        <v>268</v>
      </c>
      <c r="P112" s="7" t="s">
        <v>91</v>
      </c>
      <c r="Q112" s="72"/>
      <c r="R112" s="3">
        <f>Q112</f>
        <v>0</v>
      </c>
      <c r="U112" s="60"/>
      <c r="V112" s="32" t="s">
        <v>667</v>
      </c>
      <c r="W112" s="76"/>
      <c r="X112" s="64">
        <f t="shared" si="10"/>
        <v>0</v>
      </c>
    </row>
    <row r="113" spans="2:24" ht="21.95" customHeight="1" thickBot="1" x14ac:dyDescent="0.3">
      <c r="B113" s="7" t="s">
        <v>596</v>
      </c>
      <c r="C113" s="7" t="s">
        <v>91</v>
      </c>
      <c r="D113" s="29" t="s">
        <v>398</v>
      </c>
      <c r="E113" s="68"/>
      <c r="F113" s="29" t="s">
        <v>397</v>
      </c>
      <c r="G113" s="68"/>
      <c r="H113" s="30" t="s">
        <v>412</v>
      </c>
      <c r="I113" s="68"/>
      <c r="J113" s="2" t="s">
        <v>567</v>
      </c>
      <c r="K113" s="68"/>
      <c r="L113" s="2" t="e">
        <f t="shared" si="11"/>
        <v>#DIV/0!</v>
      </c>
      <c r="O113" s="11" t="s">
        <v>270</v>
      </c>
      <c r="P113" s="7" t="s">
        <v>91</v>
      </c>
      <c r="Q113" s="72"/>
      <c r="R113" s="3">
        <f>Q113</f>
        <v>0</v>
      </c>
      <c r="U113" s="60"/>
      <c r="V113" s="32" t="s">
        <v>695</v>
      </c>
      <c r="W113" s="76"/>
      <c r="X113" s="64">
        <f t="shared" si="10"/>
        <v>0</v>
      </c>
    </row>
    <row r="114" spans="2:24" ht="21.95" customHeight="1" thickBot="1" x14ac:dyDescent="0.3">
      <c r="B114" s="57" t="s">
        <v>555</v>
      </c>
      <c r="C114" s="57"/>
      <c r="D114" s="57"/>
      <c r="E114" s="57"/>
      <c r="O114" s="11" t="s">
        <v>507</v>
      </c>
      <c r="P114" s="11" t="s">
        <v>91</v>
      </c>
      <c r="Q114" s="73"/>
      <c r="R114" s="3">
        <f>Q114</f>
        <v>0</v>
      </c>
      <c r="U114" s="60"/>
      <c r="V114" s="32" t="s">
        <v>738</v>
      </c>
      <c r="W114" s="76"/>
      <c r="X114" s="64">
        <f t="shared" si="10"/>
        <v>0</v>
      </c>
    </row>
    <row r="115" spans="2:24" ht="21.95" customHeight="1" thickBot="1" x14ac:dyDescent="0.3">
      <c r="O115" s="11" t="s">
        <v>262</v>
      </c>
      <c r="P115" s="11" t="s">
        <v>91</v>
      </c>
      <c r="Q115" s="73"/>
      <c r="R115" s="62">
        <f>Q115</f>
        <v>0</v>
      </c>
      <c r="U115" s="61"/>
      <c r="V115" s="32" t="s">
        <v>364</v>
      </c>
      <c r="W115" s="76"/>
      <c r="X115" s="64">
        <f t="shared" si="10"/>
        <v>0</v>
      </c>
    </row>
    <row r="116" spans="2:24" ht="21.95" customHeight="1" thickBot="1" x14ac:dyDescent="0.6">
      <c r="O116" s="7" t="s">
        <v>236</v>
      </c>
      <c r="P116" s="10" t="s">
        <v>84</v>
      </c>
      <c r="Q116" s="74"/>
      <c r="R116" s="62">
        <f>Q116</f>
        <v>0</v>
      </c>
      <c r="U116" s="58" t="s">
        <v>354</v>
      </c>
      <c r="V116" s="38" t="s">
        <v>115</v>
      </c>
      <c r="W116" s="79"/>
      <c r="X116" s="3">
        <f>W116</f>
        <v>0</v>
      </c>
    </row>
    <row r="117" spans="2:24" ht="21.95" customHeight="1" thickBot="1" x14ac:dyDescent="0.6">
      <c r="O117" s="7" t="s">
        <v>143</v>
      </c>
      <c r="P117" s="10" t="s">
        <v>601</v>
      </c>
      <c r="Q117" s="74"/>
      <c r="R117" s="62">
        <f>Q117</f>
        <v>0</v>
      </c>
      <c r="U117" s="58"/>
      <c r="V117" s="38" t="s">
        <v>355</v>
      </c>
      <c r="W117" s="79"/>
      <c r="X117" s="3">
        <f t="shared" ref="X117:X133" si="12">W117</f>
        <v>0</v>
      </c>
    </row>
    <row r="118" spans="2:24" ht="21.95" customHeight="1" thickBot="1" x14ac:dyDescent="0.6">
      <c r="O118" s="7" t="s">
        <v>376</v>
      </c>
      <c r="P118" s="11" t="s">
        <v>91</v>
      </c>
      <c r="Q118" s="73"/>
      <c r="R118" s="62">
        <f>Q118</f>
        <v>0</v>
      </c>
      <c r="U118" s="58"/>
      <c r="V118" s="38" t="s">
        <v>121</v>
      </c>
      <c r="W118" s="79"/>
      <c r="X118" s="3">
        <f t="shared" si="12"/>
        <v>0</v>
      </c>
    </row>
    <row r="119" spans="2:24" ht="21.95" customHeight="1" thickBot="1" x14ac:dyDescent="0.6">
      <c r="O119" s="44" t="s">
        <v>260</v>
      </c>
      <c r="P119" s="11" t="s">
        <v>91</v>
      </c>
      <c r="Q119" s="73"/>
      <c r="R119" s="62">
        <f>Q119</f>
        <v>0</v>
      </c>
      <c r="U119" s="58"/>
      <c r="V119" s="38" t="s">
        <v>359</v>
      </c>
      <c r="W119" s="79"/>
      <c r="X119" s="3">
        <f t="shared" si="12"/>
        <v>0</v>
      </c>
    </row>
    <row r="120" spans="2:24" ht="21.95" customHeight="1" thickBot="1" x14ac:dyDescent="0.6">
      <c r="O120" s="7" t="s">
        <v>107</v>
      </c>
      <c r="P120" s="7" t="s">
        <v>84</v>
      </c>
      <c r="Q120" s="72"/>
      <c r="R120" s="3">
        <f>Q120</f>
        <v>0</v>
      </c>
      <c r="U120" s="58"/>
      <c r="V120" s="38" t="s">
        <v>357</v>
      </c>
      <c r="W120" s="79"/>
      <c r="X120" s="3">
        <f t="shared" si="12"/>
        <v>0</v>
      </c>
    </row>
    <row r="121" spans="2:24" ht="21.95" customHeight="1" thickBot="1" x14ac:dyDescent="0.6">
      <c r="O121" s="44" t="s">
        <v>685</v>
      </c>
      <c r="P121" s="11" t="s">
        <v>84</v>
      </c>
      <c r="Q121" s="73"/>
      <c r="R121" s="62">
        <f>Q121</f>
        <v>0</v>
      </c>
      <c r="U121" s="58"/>
      <c r="V121" s="38" t="s">
        <v>617</v>
      </c>
      <c r="W121" s="79"/>
      <c r="X121" s="3">
        <f t="shared" si="12"/>
        <v>0</v>
      </c>
    </row>
    <row r="122" spans="2:24" ht="21.95" customHeight="1" thickBot="1" x14ac:dyDescent="0.6">
      <c r="O122" s="7" t="s">
        <v>136</v>
      </c>
      <c r="P122" s="7" t="s">
        <v>84</v>
      </c>
      <c r="Q122" s="72"/>
      <c r="R122" s="3">
        <f>Q122</f>
        <v>0</v>
      </c>
      <c r="U122" s="58"/>
      <c r="V122" s="38" t="s">
        <v>618</v>
      </c>
      <c r="W122" s="79"/>
      <c r="X122" s="3">
        <f t="shared" si="12"/>
        <v>0</v>
      </c>
    </row>
    <row r="123" spans="2:24" ht="21.95" customHeight="1" thickBot="1" x14ac:dyDescent="0.6">
      <c r="O123" s="11" t="s">
        <v>267</v>
      </c>
      <c r="P123" s="7" t="s">
        <v>91</v>
      </c>
      <c r="Q123" s="72"/>
      <c r="R123" s="3">
        <f>Q123</f>
        <v>0</v>
      </c>
      <c r="U123" s="58"/>
      <c r="V123" s="38" t="s">
        <v>616</v>
      </c>
      <c r="W123" s="79"/>
      <c r="X123" s="3">
        <f t="shared" si="12"/>
        <v>0</v>
      </c>
    </row>
    <row r="124" spans="2:24" ht="21.95" customHeight="1" thickBot="1" x14ac:dyDescent="0.6">
      <c r="O124" s="11" t="s">
        <v>500</v>
      </c>
      <c r="P124" s="7" t="s">
        <v>91</v>
      </c>
      <c r="Q124" s="72"/>
      <c r="R124" s="3">
        <f t="shared" ref="R124" si="13">Q124</f>
        <v>0</v>
      </c>
      <c r="U124" s="58"/>
      <c r="V124" s="38" t="s">
        <v>619</v>
      </c>
      <c r="W124" s="79"/>
      <c r="X124" s="3">
        <f t="shared" si="12"/>
        <v>0</v>
      </c>
    </row>
    <row r="125" spans="2:24" ht="21.95" customHeight="1" thickBot="1" x14ac:dyDescent="0.6">
      <c r="O125" s="11" t="s">
        <v>265</v>
      </c>
      <c r="P125" s="7" t="s">
        <v>91</v>
      </c>
      <c r="Q125" s="72"/>
      <c r="R125" s="3">
        <f>Q125</f>
        <v>0</v>
      </c>
      <c r="U125" s="58"/>
      <c r="V125" s="38" t="s">
        <v>621</v>
      </c>
      <c r="W125" s="79"/>
      <c r="X125" s="3">
        <f t="shared" si="12"/>
        <v>0</v>
      </c>
    </row>
    <row r="126" spans="2:24" ht="21.95" customHeight="1" thickBot="1" x14ac:dyDescent="0.6">
      <c r="O126" s="11" t="s">
        <v>328</v>
      </c>
      <c r="P126" s="7" t="s">
        <v>91</v>
      </c>
      <c r="Q126" s="72"/>
      <c r="R126" s="3">
        <f>Q126</f>
        <v>0</v>
      </c>
      <c r="U126" s="58"/>
      <c r="V126" s="38" t="s">
        <v>620</v>
      </c>
      <c r="W126" s="79"/>
      <c r="X126" s="3">
        <f t="shared" si="12"/>
        <v>0</v>
      </c>
    </row>
    <row r="127" spans="2:24" ht="21.95" customHeight="1" thickBot="1" x14ac:dyDescent="0.6">
      <c r="O127" s="11" t="s">
        <v>35</v>
      </c>
      <c r="P127" s="7" t="s">
        <v>91</v>
      </c>
      <c r="Q127" s="72"/>
      <c r="R127" s="3">
        <f>Q127</f>
        <v>0</v>
      </c>
      <c r="U127" s="58"/>
      <c r="V127" s="38" t="s">
        <v>152</v>
      </c>
      <c r="W127" s="79"/>
      <c r="X127" s="3">
        <f t="shared" si="12"/>
        <v>0</v>
      </c>
    </row>
    <row r="128" spans="2:24" ht="21.95" customHeight="1" thickBot="1" x14ac:dyDescent="0.6">
      <c r="O128" s="7" t="s">
        <v>378</v>
      </c>
      <c r="P128" s="11" t="s">
        <v>369</v>
      </c>
      <c r="Q128" s="73"/>
      <c r="R128" s="62">
        <f>Q128</f>
        <v>0</v>
      </c>
      <c r="U128" s="58"/>
      <c r="V128" s="38" t="s">
        <v>356</v>
      </c>
      <c r="W128" s="79"/>
      <c r="X128" s="3">
        <f t="shared" si="12"/>
        <v>0</v>
      </c>
    </row>
    <row r="129" spans="15:24" ht="21.95" customHeight="1" thickBot="1" x14ac:dyDescent="0.6">
      <c r="O129" s="11" t="s">
        <v>636</v>
      </c>
      <c r="P129" s="7" t="s">
        <v>91</v>
      </c>
      <c r="Q129" s="72"/>
      <c r="R129" s="3">
        <f>Q129</f>
        <v>0</v>
      </c>
      <c r="U129" s="58"/>
      <c r="V129" s="38" t="s">
        <v>122</v>
      </c>
      <c r="W129" s="79"/>
      <c r="X129" s="3">
        <f t="shared" si="12"/>
        <v>0</v>
      </c>
    </row>
    <row r="130" spans="15:24" ht="21.95" customHeight="1" thickBot="1" x14ac:dyDescent="0.6">
      <c r="O130" s="34" t="s">
        <v>646</v>
      </c>
      <c r="P130" s="11" t="s">
        <v>763</v>
      </c>
      <c r="Q130" s="73"/>
      <c r="R130" s="62">
        <f>Q130</f>
        <v>0</v>
      </c>
      <c r="U130" s="58"/>
      <c r="V130" s="38" t="s">
        <v>117</v>
      </c>
      <c r="W130" s="79"/>
      <c r="X130" s="3">
        <f t="shared" si="12"/>
        <v>0</v>
      </c>
    </row>
    <row r="131" spans="15:24" ht="21.95" customHeight="1" thickBot="1" x14ac:dyDescent="0.6">
      <c r="O131" s="7" t="s">
        <v>158</v>
      </c>
      <c r="P131" s="10" t="s">
        <v>88</v>
      </c>
      <c r="Q131" s="74"/>
      <c r="R131" s="62">
        <f>Q131</f>
        <v>0</v>
      </c>
      <c r="U131" s="58"/>
      <c r="V131" s="38" t="s">
        <v>358</v>
      </c>
      <c r="W131" s="79"/>
      <c r="X131" s="3">
        <f t="shared" si="12"/>
        <v>0</v>
      </c>
    </row>
    <row r="132" spans="15:24" ht="21.95" customHeight="1" thickBot="1" x14ac:dyDescent="0.6">
      <c r="O132" s="34" t="s">
        <v>383</v>
      </c>
      <c r="P132" s="11" t="s">
        <v>369</v>
      </c>
      <c r="Q132" s="73"/>
      <c r="R132" s="62">
        <f>Q132</f>
        <v>0</v>
      </c>
      <c r="U132" s="58"/>
      <c r="V132" s="38" t="s">
        <v>153</v>
      </c>
      <c r="W132" s="79"/>
      <c r="X132" s="3">
        <f t="shared" si="12"/>
        <v>0</v>
      </c>
    </row>
    <row r="133" spans="15:24" ht="21.95" customHeight="1" thickBot="1" x14ac:dyDescent="0.3">
      <c r="O133" s="44" t="s">
        <v>689</v>
      </c>
      <c r="P133" s="11" t="s">
        <v>84</v>
      </c>
      <c r="Q133" s="73"/>
      <c r="R133" s="62">
        <f>Q133</f>
        <v>0</v>
      </c>
      <c r="U133" s="58"/>
      <c r="V133" s="42" t="s">
        <v>365</v>
      </c>
      <c r="W133" s="80"/>
      <c r="X133" s="3">
        <f t="shared" si="12"/>
        <v>0</v>
      </c>
    </row>
    <row r="134" spans="15:24" ht="21.95" customHeight="1" thickBot="1" x14ac:dyDescent="0.3">
      <c r="O134" s="7" t="s">
        <v>97</v>
      </c>
      <c r="P134" s="10" t="s">
        <v>84</v>
      </c>
      <c r="Q134" s="74"/>
      <c r="R134" s="62">
        <f>Q134</f>
        <v>0</v>
      </c>
      <c r="T134" s="54"/>
      <c r="U134" s="55" t="s">
        <v>583</v>
      </c>
      <c r="V134" s="11" t="s">
        <v>521</v>
      </c>
      <c r="W134" s="73"/>
      <c r="X134" s="65">
        <f>W134</f>
        <v>0</v>
      </c>
    </row>
    <row r="135" spans="15:24" ht="21.95" customHeight="1" thickBot="1" x14ac:dyDescent="0.3">
      <c r="O135" s="7" t="s">
        <v>485</v>
      </c>
      <c r="P135" s="10" t="s">
        <v>84</v>
      </c>
      <c r="Q135" s="74"/>
      <c r="R135" s="62">
        <f>Q135</f>
        <v>0</v>
      </c>
    </row>
    <row r="136" spans="15:24" ht="21.95" customHeight="1" thickBot="1" x14ac:dyDescent="0.3">
      <c r="O136" s="7" t="s">
        <v>103</v>
      </c>
      <c r="P136" s="7" t="s">
        <v>84</v>
      </c>
      <c r="Q136" s="72"/>
      <c r="R136" s="3">
        <f>Q136</f>
        <v>0</v>
      </c>
    </row>
    <row r="137" spans="15:24" ht="21.95" customHeight="1" thickBot="1" x14ac:dyDescent="0.3">
      <c r="O137" s="11" t="s">
        <v>535</v>
      </c>
      <c r="P137" s="7" t="s">
        <v>91</v>
      </c>
      <c r="Q137" s="72"/>
      <c r="R137" s="3">
        <f>Q137</f>
        <v>0</v>
      </c>
    </row>
    <row r="138" spans="15:24" ht="21.95" customHeight="1" thickBot="1" x14ac:dyDescent="0.3">
      <c r="O138" s="11" t="s">
        <v>536</v>
      </c>
      <c r="P138" s="7" t="s">
        <v>91</v>
      </c>
      <c r="Q138" s="72"/>
      <c r="R138" s="3">
        <f>Q138</f>
        <v>0</v>
      </c>
    </row>
    <row r="139" spans="15:24" ht="21.95" customHeight="1" thickBot="1" x14ac:dyDescent="0.3">
      <c r="O139" s="11" t="s">
        <v>233</v>
      </c>
      <c r="P139" s="7" t="s">
        <v>91</v>
      </c>
      <c r="Q139" s="72"/>
      <c r="R139" s="3">
        <f>Q139</f>
        <v>0</v>
      </c>
    </row>
    <row r="140" spans="15:24" ht="21.95" customHeight="1" thickBot="1" x14ac:dyDescent="0.3">
      <c r="O140" s="11" t="s">
        <v>284</v>
      </c>
      <c r="P140" s="7" t="s">
        <v>91</v>
      </c>
      <c r="Q140" s="72"/>
      <c r="R140" s="3">
        <f>Q140</f>
        <v>0</v>
      </c>
    </row>
    <row r="141" spans="15:24" ht="21.95" customHeight="1" thickBot="1" x14ac:dyDescent="0.3">
      <c r="O141" s="11" t="s">
        <v>77</v>
      </c>
      <c r="P141" s="11" t="s">
        <v>91</v>
      </c>
      <c r="Q141" s="73"/>
      <c r="R141" s="62">
        <f>Q141</f>
        <v>0</v>
      </c>
    </row>
    <row r="142" spans="15:24" ht="21.95" customHeight="1" thickBot="1" x14ac:dyDescent="0.3">
      <c r="O142" s="34" t="s">
        <v>380</v>
      </c>
      <c r="P142" s="11" t="s">
        <v>91</v>
      </c>
      <c r="Q142" s="73"/>
      <c r="R142" s="62">
        <f t="shared" ref="R142" si="14">Q142</f>
        <v>0</v>
      </c>
    </row>
    <row r="143" spans="15:24" ht="21.95" customHeight="1" thickBot="1" x14ac:dyDescent="0.3">
      <c r="O143" s="11" t="s">
        <v>23</v>
      </c>
      <c r="P143" s="7" t="s">
        <v>91</v>
      </c>
      <c r="Q143" s="72"/>
      <c r="R143" s="3">
        <f>Q143</f>
        <v>0</v>
      </c>
    </row>
    <row r="144" spans="15:24" ht="21.95" customHeight="1" thickBot="1" x14ac:dyDescent="0.3">
      <c r="O144" s="11" t="s">
        <v>537</v>
      </c>
      <c r="P144" s="7" t="s">
        <v>538</v>
      </c>
      <c r="Q144" s="72"/>
      <c r="R144" s="3">
        <f>Q144</f>
        <v>0</v>
      </c>
    </row>
    <row r="145" spans="15:18" ht="21.95" customHeight="1" thickBot="1" x14ac:dyDescent="0.3">
      <c r="O145" s="11" t="s">
        <v>50</v>
      </c>
      <c r="P145" s="7" t="s">
        <v>91</v>
      </c>
      <c r="Q145" s="72"/>
      <c r="R145" s="3">
        <f>Q145</f>
        <v>0</v>
      </c>
    </row>
  </sheetData>
  <sheetProtection password="9CF4" sheet="1" objects="1" scenarios="1" selectLockedCells="1"/>
  <mergeCells count="7">
    <mergeCell ref="B114:E114"/>
    <mergeCell ref="U79:U90"/>
    <mergeCell ref="U116:U133"/>
    <mergeCell ref="U3:U35"/>
    <mergeCell ref="U36:U41"/>
    <mergeCell ref="U42:U78"/>
    <mergeCell ref="U91:U115"/>
  </mergeCells>
  <dataValidations count="2">
    <dataValidation type="whole" allowBlank="1" showErrorMessage="1" errorTitle="خطا" error="باید یک عدد بدون ممیز وارد کنید." sqref="D39:D47 D22:D36 D92:D95 D3:D6 D86:D90 D107:D109 D70:D77 D80:D82 D98:D102 D10:D19 D111:D113 D66 D56:D59 D62:D63 D104:D105 R142 R141 R3:R140 R143:R145 X3:X134">
      <formula1>0</formula1>
      <formula2>10000000</formula2>
    </dataValidation>
    <dataValidation type="whole" allowBlank="1" showErrorMessage="1" errorTitle="خطا" error="باید یک عدد بدون ممیز وارد کنید." sqref="E3:E113 G3:G113 I3:I113 K3:K113 Q3:Q145 W3:W134">
      <formula1>0</formula1>
      <formula2>1000000000</formula2>
    </dataValidation>
  </dataValidations>
  <pageMargins left="0.25" right="0.25" top="0.23" bottom="0.17" header="0.3" footer="0.3"/>
  <pageSetup paperSize="9" scale="68" orientation="portrait" r:id="rId1"/>
  <rowBreaks count="1" manualBreakCount="1">
    <brk id="36" max="16383" man="1"/>
  </rowBreaks>
  <colBreaks count="2" manualBreakCount="2">
    <brk id="13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0"/>
  <sheetViews>
    <sheetView windowProtection="1" rightToLeft="1" zoomScale="80" zoomScaleNormal="80" workbookViewId="0">
      <selection activeCell="I6" sqref="I6"/>
    </sheetView>
  </sheetViews>
  <sheetFormatPr defaultRowHeight="29.25" customHeight="1" x14ac:dyDescent="0.25"/>
  <cols>
    <col min="1" max="1" width="17" style="145" customWidth="1"/>
    <col min="2" max="2" width="24" style="145" customWidth="1"/>
    <col min="3" max="3" width="21.7109375" style="146" customWidth="1"/>
    <col min="4" max="4" width="16" style="116" customWidth="1"/>
    <col min="5" max="5" width="13.42578125" style="116" customWidth="1"/>
    <col min="6" max="6" width="15.42578125" style="116" customWidth="1"/>
    <col min="7" max="16384" width="9.140625" style="116"/>
  </cols>
  <sheetData>
    <row r="1" spans="1:17" s="110" customFormat="1" ht="29.25" customHeight="1" thickBot="1" x14ac:dyDescent="0.3">
      <c r="A1" s="109" t="s">
        <v>577</v>
      </c>
      <c r="B1" s="109" t="s">
        <v>418</v>
      </c>
      <c r="C1" s="48" t="s">
        <v>241</v>
      </c>
      <c r="D1" s="49" t="s">
        <v>0</v>
      </c>
      <c r="E1" s="49" t="s">
        <v>124</v>
      </c>
      <c r="F1" s="50" t="s">
        <v>127</v>
      </c>
    </row>
    <row r="2" spans="1:17" ht="29.25" customHeight="1" x14ac:dyDescent="0.25">
      <c r="A2" s="111" t="s">
        <v>812</v>
      </c>
      <c r="B2" s="112" t="s">
        <v>1</v>
      </c>
      <c r="C2" s="113" t="s">
        <v>2</v>
      </c>
      <c r="D2" s="114">
        <v>160</v>
      </c>
      <c r="E2" s="114">
        <v>380</v>
      </c>
      <c r="F2" s="115" t="e">
        <f>((قیمتها!$L$13)/100)*D2</f>
        <v>#DIV/0!</v>
      </c>
    </row>
    <row r="3" spans="1:17" ht="29.25" customHeight="1" x14ac:dyDescent="0.25">
      <c r="A3" s="117"/>
      <c r="B3" s="118"/>
      <c r="C3" s="119" t="s">
        <v>3</v>
      </c>
      <c r="D3" s="120">
        <v>80</v>
      </c>
      <c r="E3" s="120">
        <v>60</v>
      </c>
      <c r="F3" s="121">
        <f>(قیمتها!$R$107/100)*D3</f>
        <v>0</v>
      </c>
    </row>
    <row r="4" spans="1:17" ht="29.25" customHeight="1" x14ac:dyDescent="0.25">
      <c r="A4" s="117"/>
      <c r="B4" s="118"/>
      <c r="C4" s="119" t="s">
        <v>4</v>
      </c>
      <c r="D4" s="120">
        <v>80</v>
      </c>
      <c r="E4" s="120">
        <v>25</v>
      </c>
      <c r="F4" s="121">
        <f>(قیمتها!$R$69/100)*D4</f>
        <v>0</v>
      </c>
    </row>
    <row r="5" spans="1:17" ht="29.25" customHeight="1" x14ac:dyDescent="0.25">
      <c r="A5" s="117"/>
      <c r="B5" s="118"/>
      <c r="C5" s="119" t="s">
        <v>201</v>
      </c>
      <c r="D5" s="120">
        <v>30</v>
      </c>
      <c r="E5" s="120"/>
      <c r="F5" s="121" t="e">
        <f>(قیمتها!$L$40/100)*D5</f>
        <v>#DIV/0!</v>
      </c>
    </row>
    <row r="6" spans="1:17" ht="29.25" customHeight="1" x14ac:dyDescent="0.25">
      <c r="A6" s="117"/>
      <c r="B6" s="118"/>
      <c r="C6" s="119" t="s">
        <v>5</v>
      </c>
      <c r="D6" s="120">
        <v>10</v>
      </c>
      <c r="E6" s="120"/>
      <c r="F6" s="121">
        <f>(قیمتها!$R$23/100)*D6</f>
        <v>0</v>
      </c>
    </row>
    <row r="7" spans="1:17" ht="29.25" customHeight="1" x14ac:dyDescent="0.25">
      <c r="A7" s="117"/>
      <c r="B7" s="118"/>
      <c r="C7" s="119" t="s">
        <v>6</v>
      </c>
      <c r="D7" s="120">
        <v>15</v>
      </c>
      <c r="E7" s="120"/>
      <c r="F7" s="121">
        <f>(قیمتها!$R$109/100)*D7</f>
        <v>0</v>
      </c>
    </row>
    <row r="8" spans="1:17" ht="29.25" customHeight="1" x14ac:dyDescent="0.25">
      <c r="A8" s="117"/>
      <c r="B8" s="118"/>
      <c r="C8" s="119" t="s">
        <v>334</v>
      </c>
      <c r="D8" s="120">
        <v>1</v>
      </c>
      <c r="E8" s="120"/>
      <c r="F8" s="121">
        <f>(قیمتها!$R$119/100)*D8</f>
        <v>0</v>
      </c>
    </row>
    <row r="9" spans="1:17" ht="29.25" customHeight="1" x14ac:dyDescent="0.25">
      <c r="A9" s="117"/>
      <c r="B9" s="118"/>
      <c r="C9" s="119" t="s">
        <v>249</v>
      </c>
      <c r="D9" s="120">
        <v>20</v>
      </c>
      <c r="E9" s="120"/>
      <c r="F9" s="121" t="e">
        <f>(قیمتها!$L$39/100)*D9</f>
        <v>#DIV/0!</v>
      </c>
    </row>
    <row r="10" spans="1:17" ht="29.25" customHeight="1" x14ac:dyDescent="0.25">
      <c r="A10" s="117"/>
      <c r="B10" s="118"/>
      <c r="C10" s="119" t="s">
        <v>7</v>
      </c>
      <c r="D10" s="120">
        <v>3</v>
      </c>
      <c r="E10" s="120"/>
      <c r="F10" s="121" t="e">
        <f>(قیمتها!$L$6/1000)*D10</f>
        <v>#DIV/0!</v>
      </c>
    </row>
    <row r="11" spans="1:17" ht="29.25" customHeight="1" thickBot="1" x14ac:dyDescent="0.3">
      <c r="A11" s="117"/>
      <c r="B11" s="118"/>
      <c r="C11" s="119" t="s">
        <v>77</v>
      </c>
      <c r="D11" s="120" t="s">
        <v>8</v>
      </c>
      <c r="E11" s="120"/>
      <c r="F11" s="121">
        <f>(قیمتها!$R$141/100)*10</f>
        <v>0</v>
      </c>
    </row>
    <row r="12" spans="1:17" ht="29.25" customHeight="1" thickBot="1" x14ac:dyDescent="0.3">
      <c r="A12" s="117"/>
      <c r="B12" s="118"/>
      <c r="C12" s="119" t="s">
        <v>142</v>
      </c>
      <c r="D12" s="120"/>
      <c r="E12" s="120"/>
      <c r="F12" s="122">
        <f>قیمتها!X13</f>
        <v>0</v>
      </c>
      <c r="Q12" s="123"/>
    </row>
    <row r="13" spans="1:17" ht="29.25" customHeight="1" thickBot="1" x14ac:dyDescent="0.3">
      <c r="A13" s="124"/>
      <c r="B13" s="125"/>
      <c r="C13" s="126" t="s">
        <v>795</v>
      </c>
      <c r="D13" s="127"/>
      <c r="E13" s="127"/>
      <c r="F13" s="128" t="e">
        <f>SUM(F2:F12)</f>
        <v>#DIV/0!</v>
      </c>
    </row>
    <row r="14" spans="1:17" ht="29.25" customHeight="1" x14ac:dyDescent="0.25">
      <c r="A14" s="129" t="s">
        <v>812</v>
      </c>
      <c r="B14" s="130" t="s">
        <v>13</v>
      </c>
      <c r="C14" s="113" t="s">
        <v>2</v>
      </c>
      <c r="D14" s="114">
        <v>160</v>
      </c>
      <c r="E14" s="114">
        <v>380</v>
      </c>
      <c r="F14" s="115" t="e">
        <f>((قیمتها!$L$13)/100)*D14</f>
        <v>#DIV/0!</v>
      </c>
    </row>
    <row r="15" spans="1:17" ht="29.25" customHeight="1" x14ac:dyDescent="0.25">
      <c r="A15" s="131"/>
      <c r="B15" s="132"/>
      <c r="C15" s="119" t="s">
        <v>164</v>
      </c>
      <c r="D15" s="120">
        <v>140</v>
      </c>
      <c r="E15" s="120">
        <v>115</v>
      </c>
      <c r="F15" s="121">
        <f>(قیمتها!$R$75/100)*D15</f>
        <v>0</v>
      </c>
    </row>
    <row r="16" spans="1:17" ht="29.25" customHeight="1" x14ac:dyDescent="0.25">
      <c r="A16" s="131"/>
      <c r="B16" s="132"/>
      <c r="C16" s="119" t="s">
        <v>14</v>
      </c>
      <c r="D16" s="120">
        <v>5.0000000000000001E-3</v>
      </c>
      <c r="E16" s="120"/>
      <c r="F16" s="121">
        <f>(قیمتها!$R$54/100)*D16</f>
        <v>0</v>
      </c>
    </row>
    <row r="17" spans="1:6" ht="29.25" customHeight="1" x14ac:dyDescent="0.25">
      <c r="A17" s="131"/>
      <c r="B17" s="132"/>
      <c r="C17" s="119" t="s">
        <v>201</v>
      </c>
      <c r="D17" s="120">
        <v>20</v>
      </c>
      <c r="E17" s="120"/>
      <c r="F17" s="121" t="e">
        <f>(قیمتها!$L$40/100)*D17</f>
        <v>#DIV/0!</v>
      </c>
    </row>
    <row r="18" spans="1:6" ht="29.25" customHeight="1" x14ac:dyDescent="0.25">
      <c r="A18" s="131"/>
      <c r="B18" s="132"/>
      <c r="C18" s="119" t="s">
        <v>5</v>
      </c>
      <c r="D18" s="120">
        <v>10</v>
      </c>
      <c r="E18" s="120"/>
      <c r="F18" s="121">
        <f>(قیمتها!$R$23/100)*D18</f>
        <v>0</v>
      </c>
    </row>
    <row r="19" spans="1:6" ht="29.25" customHeight="1" x14ac:dyDescent="0.25">
      <c r="A19" s="131"/>
      <c r="B19" s="132"/>
      <c r="C19" s="119" t="s">
        <v>7</v>
      </c>
      <c r="D19" s="120">
        <v>5</v>
      </c>
      <c r="E19" s="120"/>
      <c r="F19" s="121" t="e">
        <f>(قیمتها!$L$6/1000)*D19</f>
        <v>#DIV/0!</v>
      </c>
    </row>
    <row r="20" spans="1:6" ht="29.25" customHeight="1" x14ac:dyDescent="0.25">
      <c r="A20" s="131"/>
      <c r="B20" s="132"/>
      <c r="C20" s="119" t="s">
        <v>15</v>
      </c>
      <c r="D20" s="120">
        <v>1</v>
      </c>
      <c r="E20" s="120"/>
      <c r="F20" s="121">
        <f>قیمتها!$R$71</f>
        <v>0</v>
      </c>
    </row>
    <row r="21" spans="1:6" ht="29.25" customHeight="1" x14ac:dyDescent="0.25">
      <c r="A21" s="131"/>
      <c r="B21" s="132"/>
      <c r="C21" s="119" t="s">
        <v>77</v>
      </c>
      <c r="D21" s="120" t="s">
        <v>11</v>
      </c>
      <c r="E21" s="120"/>
      <c r="F21" s="121">
        <f>(قیمتها!$R$141/100)*10</f>
        <v>0</v>
      </c>
    </row>
    <row r="22" spans="1:6" ht="29.25" customHeight="1" x14ac:dyDescent="0.25">
      <c r="A22" s="131"/>
      <c r="B22" s="132"/>
      <c r="C22" s="119" t="s">
        <v>142</v>
      </c>
      <c r="D22" s="120"/>
      <c r="E22" s="120"/>
      <c r="F22" s="122">
        <f>قیمتها!X36</f>
        <v>0</v>
      </c>
    </row>
    <row r="23" spans="1:6" ht="29.25" customHeight="1" thickBot="1" x14ac:dyDescent="0.3">
      <c r="A23" s="133"/>
      <c r="B23" s="134"/>
      <c r="C23" s="135" t="s">
        <v>795</v>
      </c>
      <c r="D23" s="136"/>
      <c r="E23" s="136"/>
      <c r="F23" s="137" t="e">
        <f>SUM(F14:F22)</f>
        <v>#DIV/0!</v>
      </c>
    </row>
    <row r="24" spans="1:6" ht="29.25" customHeight="1" x14ac:dyDescent="0.25">
      <c r="A24" s="111" t="s">
        <v>812</v>
      </c>
      <c r="B24" s="112" t="s">
        <v>19</v>
      </c>
      <c r="C24" s="113" t="s">
        <v>2</v>
      </c>
      <c r="D24" s="114">
        <v>140</v>
      </c>
      <c r="E24" s="114">
        <v>340</v>
      </c>
      <c r="F24" s="115" t="e">
        <f>((قیمتها!$L$13)/100)*D24</f>
        <v>#DIV/0!</v>
      </c>
    </row>
    <row r="25" spans="1:6" ht="29.25" customHeight="1" x14ac:dyDescent="0.25">
      <c r="A25" s="117"/>
      <c r="B25" s="118"/>
      <c r="C25" s="119" t="s">
        <v>3</v>
      </c>
      <c r="D25" s="120">
        <v>80</v>
      </c>
      <c r="E25" s="120"/>
      <c r="F25" s="121">
        <f>(قیمتها!$R$107/100)*D25</f>
        <v>0</v>
      </c>
    </row>
    <row r="26" spans="1:6" ht="29.25" customHeight="1" x14ac:dyDescent="0.25">
      <c r="A26" s="117"/>
      <c r="B26" s="118"/>
      <c r="C26" s="119" t="s">
        <v>201</v>
      </c>
      <c r="D26" s="120">
        <v>25</v>
      </c>
      <c r="E26" s="120"/>
      <c r="F26" s="121" t="e">
        <f>(قیمتها!$L$40/100)*D26</f>
        <v>#DIV/0!</v>
      </c>
    </row>
    <row r="27" spans="1:6" ht="29.25" customHeight="1" x14ac:dyDescent="0.25">
      <c r="A27" s="117"/>
      <c r="B27" s="118"/>
      <c r="C27" s="119" t="s">
        <v>5</v>
      </c>
      <c r="D27" s="120">
        <v>10</v>
      </c>
      <c r="E27" s="120"/>
      <c r="F27" s="121">
        <f>(قیمتها!$R$23/100)*D27</f>
        <v>0</v>
      </c>
    </row>
    <row r="28" spans="1:6" ht="29.25" customHeight="1" x14ac:dyDescent="0.25">
      <c r="A28" s="117"/>
      <c r="B28" s="118"/>
      <c r="C28" s="119" t="s">
        <v>249</v>
      </c>
      <c r="D28" s="120">
        <v>15</v>
      </c>
      <c r="E28" s="120"/>
      <c r="F28" s="121" t="e">
        <f>(قیمتها!$L$39/100)*D28</f>
        <v>#DIV/0!</v>
      </c>
    </row>
    <row r="29" spans="1:6" ht="29.25" customHeight="1" x14ac:dyDescent="0.25">
      <c r="A29" s="117"/>
      <c r="B29" s="118"/>
      <c r="C29" s="119" t="s">
        <v>20</v>
      </c>
      <c r="D29" s="120">
        <v>20</v>
      </c>
      <c r="E29" s="120"/>
      <c r="F29" s="121">
        <f>(قیمتها!$R$81/100)*D29</f>
        <v>0</v>
      </c>
    </row>
    <row r="30" spans="1:6" ht="29.25" customHeight="1" x14ac:dyDescent="0.25">
      <c r="A30" s="117"/>
      <c r="B30" s="118"/>
      <c r="C30" s="119" t="s">
        <v>77</v>
      </c>
      <c r="D30" s="120" t="s">
        <v>11</v>
      </c>
      <c r="E30" s="120"/>
      <c r="F30" s="121">
        <f>(قیمتها!$R$141/100)*10</f>
        <v>0</v>
      </c>
    </row>
    <row r="31" spans="1:6" ht="29.25" customHeight="1" x14ac:dyDescent="0.25">
      <c r="A31" s="117"/>
      <c r="B31" s="118"/>
      <c r="C31" s="119" t="s">
        <v>142</v>
      </c>
      <c r="D31" s="120"/>
      <c r="E31" s="120"/>
      <c r="F31" s="122">
        <f>قیمتها!X22</f>
        <v>0</v>
      </c>
    </row>
    <row r="32" spans="1:6" ht="29.25" customHeight="1" thickBot="1" x14ac:dyDescent="0.3">
      <c r="A32" s="124"/>
      <c r="B32" s="125"/>
      <c r="C32" s="126" t="s">
        <v>795</v>
      </c>
      <c r="D32" s="127"/>
      <c r="E32" s="127"/>
      <c r="F32" s="128" t="e">
        <f>SUM(F24:F31)</f>
        <v>#DIV/0!</v>
      </c>
    </row>
    <row r="33" spans="1:6" ht="29.25" customHeight="1" x14ac:dyDescent="0.25">
      <c r="A33" s="129" t="s">
        <v>812</v>
      </c>
      <c r="B33" s="130" t="s">
        <v>9</v>
      </c>
      <c r="C33" s="113" t="s">
        <v>2</v>
      </c>
      <c r="D33" s="114">
        <v>160</v>
      </c>
      <c r="E33" s="114">
        <v>380</v>
      </c>
      <c r="F33" s="115" t="e">
        <f>((قیمتها!$L$13)/100)*D33</f>
        <v>#DIV/0!</v>
      </c>
    </row>
    <row r="34" spans="1:6" ht="29.25" customHeight="1" x14ac:dyDescent="0.25">
      <c r="A34" s="131"/>
      <c r="B34" s="132"/>
      <c r="C34" s="119" t="s">
        <v>3</v>
      </c>
      <c r="D34" s="120">
        <v>80</v>
      </c>
      <c r="E34" s="120">
        <v>60</v>
      </c>
      <c r="F34" s="121">
        <f>(قیمتها!$R$107/100)*D34</f>
        <v>0</v>
      </c>
    </row>
    <row r="35" spans="1:6" ht="29.25" customHeight="1" x14ac:dyDescent="0.25">
      <c r="A35" s="131"/>
      <c r="B35" s="132"/>
      <c r="C35" s="119" t="s">
        <v>593</v>
      </c>
      <c r="D35" s="120">
        <v>70</v>
      </c>
      <c r="E35" s="120"/>
      <c r="F35" s="121" t="e">
        <f>(قیمتها!$L$54/1000)*D35</f>
        <v>#DIV/0!</v>
      </c>
    </row>
    <row r="36" spans="1:6" ht="29.25" customHeight="1" x14ac:dyDescent="0.25">
      <c r="A36" s="131"/>
      <c r="B36" s="132"/>
      <c r="C36" s="119" t="s">
        <v>262</v>
      </c>
      <c r="D36" s="120">
        <v>20</v>
      </c>
      <c r="E36" s="120"/>
      <c r="F36" s="121">
        <f>(قیمتها!$R$115/100)*D36</f>
        <v>0</v>
      </c>
    </row>
    <row r="37" spans="1:6" ht="29.25" customHeight="1" x14ac:dyDescent="0.25">
      <c r="A37" s="131"/>
      <c r="B37" s="132"/>
      <c r="C37" s="119" t="s">
        <v>201</v>
      </c>
      <c r="D37" s="120">
        <v>25</v>
      </c>
      <c r="E37" s="120"/>
      <c r="F37" s="121" t="e">
        <f>(قیمتها!$L$40/100)*D37</f>
        <v>#DIV/0!</v>
      </c>
    </row>
    <row r="38" spans="1:6" ht="29.25" customHeight="1" x14ac:dyDescent="0.25">
      <c r="A38" s="131"/>
      <c r="B38" s="132"/>
      <c r="C38" s="119" t="s">
        <v>249</v>
      </c>
      <c r="D38" s="120">
        <v>5</v>
      </c>
      <c r="E38" s="120"/>
      <c r="F38" s="121" t="e">
        <f>(قیمتها!$L$39/100)*D38</f>
        <v>#DIV/0!</v>
      </c>
    </row>
    <row r="39" spans="1:6" ht="29.25" customHeight="1" x14ac:dyDescent="0.25">
      <c r="A39" s="131"/>
      <c r="B39" s="132"/>
      <c r="C39" s="119" t="s">
        <v>5</v>
      </c>
      <c r="D39" s="120">
        <v>10</v>
      </c>
      <c r="E39" s="120"/>
      <c r="F39" s="121">
        <f>(قیمتها!$R$23/100)*D39</f>
        <v>0</v>
      </c>
    </row>
    <row r="40" spans="1:6" ht="29.25" customHeight="1" x14ac:dyDescent="0.25">
      <c r="A40" s="131"/>
      <c r="B40" s="132"/>
      <c r="C40" s="119" t="s">
        <v>73</v>
      </c>
      <c r="D40" s="120">
        <v>5</v>
      </c>
      <c r="E40" s="120"/>
      <c r="F40" s="121" t="e">
        <f>(قیمتها!$L$5/1000)*D40</f>
        <v>#DIV/0!</v>
      </c>
    </row>
    <row r="41" spans="1:6" ht="29.25" customHeight="1" x14ac:dyDescent="0.25">
      <c r="A41" s="131"/>
      <c r="B41" s="132"/>
      <c r="C41" s="119" t="s">
        <v>334</v>
      </c>
      <c r="D41" s="120">
        <v>1</v>
      </c>
      <c r="E41" s="120"/>
      <c r="F41" s="121">
        <f>(قیمتها!$R$119/100)*D41</f>
        <v>0</v>
      </c>
    </row>
    <row r="42" spans="1:6" ht="29.25" customHeight="1" x14ac:dyDescent="0.25">
      <c r="A42" s="131"/>
      <c r="B42" s="132"/>
      <c r="C42" s="119" t="s">
        <v>77</v>
      </c>
      <c r="D42" s="120" t="s">
        <v>11</v>
      </c>
      <c r="E42" s="120"/>
      <c r="F42" s="121">
        <f>(قیمتها!$R$141/100)*10</f>
        <v>0</v>
      </c>
    </row>
    <row r="43" spans="1:6" ht="29.25" customHeight="1" x14ac:dyDescent="0.25">
      <c r="A43" s="131"/>
      <c r="B43" s="132"/>
      <c r="C43" s="119" t="s">
        <v>142</v>
      </c>
      <c r="D43" s="120"/>
      <c r="E43" s="120"/>
      <c r="F43" s="122">
        <f>قیمتها!X10</f>
        <v>0</v>
      </c>
    </row>
    <row r="44" spans="1:6" ht="29.25" customHeight="1" thickBot="1" x14ac:dyDescent="0.3">
      <c r="A44" s="133"/>
      <c r="B44" s="134"/>
      <c r="C44" s="135" t="s">
        <v>795</v>
      </c>
      <c r="D44" s="136"/>
      <c r="E44" s="136"/>
      <c r="F44" s="137" t="e">
        <f>SUM(F33:F43)</f>
        <v>#DIV/0!</v>
      </c>
    </row>
    <row r="45" spans="1:6" ht="29.25" customHeight="1" x14ac:dyDescent="0.25">
      <c r="A45" s="111" t="s">
        <v>812</v>
      </c>
      <c r="B45" s="112" t="s">
        <v>16</v>
      </c>
      <c r="C45" s="113" t="s">
        <v>2</v>
      </c>
      <c r="D45" s="114">
        <v>160</v>
      </c>
      <c r="E45" s="114">
        <v>380</v>
      </c>
      <c r="F45" s="115" t="e">
        <f>((قیمتها!$L$13)/100)*D45</f>
        <v>#DIV/0!</v>
      </c>
    </row>
    <row r="46" spans="1:6" ht="29.25" customHeight="1" x14ac:dyDescent="0.25">
      <c r="A46" s="117"/>
      <c r="B46" s="118"/>
      <c r="C46" s="119" t="s">
        <v>3</v>
      </c>
      <c r="D46" s="120">
        <v>70</v>
      </c>
      <c r="E46" s="120">
        <v>75</v>
      </c>
      <c r="F46" s="121">
        <f>(قیمتها!$R$107/100)*D46</f>
        <v>0</v>
      </c>
    </row>
    <row r="47" spans="1:6" ht="29.25" customHeight="1" x14ac:dyDescent="0.25">
      <c r="A47" s="117"/>
      <c r="B47" s="118"/>
      <c r="C47" s="119" t="s">
        <v>17</v>
      </c>
      <c r="D47" s="120">
        <v>10</v>
      </c>
      <c r="E47" s="120"/>
      <c r="F47" s="121">
        <f>(قیمتها!$R$45/100)*D47</f>
        <v>0</v>
      </c>
    </row>
    <row r="48" spans="1:6" ht="29.25" customHeight="1" x14ac:dyDescent="0.25">
      <c r="A48" s="117"/>
      <c r="B48" s="118"/>
      <c r="C48" s="119" t="s">
        <v>5</v>
      </c>
      <c r="D48" s="120">
        <v>25</v>
      </c>
      <c r="E48" s="120"/>
      <c r="F48" s="121">
        <f>(قیمتها!$R$23/100)*D48</f>
        <v>0</v>
      </c>
    </row>
    <row r="49" spans="1:6" ht="29.25" customHeight="1" x14ac:dyDescent="0.25">
      <c r="A49" s="117"/>
      <c r="B49" s="118"/>
      <c r="C49" s="119" t="s">
        <v>201</v>
      </c>
      <c r="D49" s="120">
        <v>20</v>
      </c>
      <c r="E49" s="120"/>
      <c r="F49" s="121" t="e">
        <f>(قیمتها!$L$40/100)*D49</f>
        <v>#DIV/0!</v>
      </c>
    </row>
    <row r="50" spans="1:6" ht="29.25" customHeight="1" x14ac:dyDescent="0.25">
      <c r="A50" s="117"/>
      <c r="B50" s="118"/>
      <c r="C50" s="119" t="s">
        <v>18</v>
      </c>
      <c r="D50" s="120">
        <v>1</v>
      </c>
      <c r="E50" s="120"/>
      <c r="F50" s="121">
        <f>(قیمتها!$R$67/100)*D50</f>
        <v>0</v>
      </c>
    </row>
    <row r="51" spans="1:6" ht="29.25" customHeight="1" x14ac:dyDescent="0.25">
      <c r="A51" s="117"/>
      <c r="B51" s="118"/>
      <c r="C51" s="119" t="s">
        <v>77</v>
      </c>
      <c r="D51" s="120" t="s">
        <v>11</v>
      </c>
      <c r="E51" s="120"/>
      <c r="F51" s="121">
        <f>(قیمتها!$R$141/100)*10</f>
        <v>0</v>
      </c>
    </row>
    <row r="52" spans="1:6" ht="29.25" customHeight="1" x14ac:dyDescent="0.25">
      <c r="A52" s="117"/>
      <c r="B52" s="118"/>
      <c r="C52" s="119" t="s">
        <v>142</v>
      </c>
      <c r="D52" s="120"/>
      <c r="E52" s="120"/>
      <c r="F52" s="122">
        <f>قیمتها!X38</f>
        <v>0</v>
      </c>
    </row>
    <row r="53" spans="1:6" ht="29.25" customHeight="1" thickBot="1" x14ac:dyDescent="0.3">
      <c r="A53" s="124"/>
      <c r="B53" s="125"/>
      <c r="C53" s="126" t="s">
        <v>795</v>
      </c>
      <c r="D53" s="127"/>
      <c r="E53" s="127"/>
      <c r="F53" s="128" t="e">
        <f>SUM(F45:F52)</f>
        <v>#DIV/0!</v>
      </c>
    </row>
    <row r="54" spans="1:6" ht="29.25" customHeight="1" x14ac:dyDescent="0.25">
      <c r="A54" s="129" t="s">
        <v>812</v>
      </c>
      <c r="B54" s="130" t="s">
        <v>21</v>
      </c>
      <c r="C54" s="113" t="s">
        <v>2</v>
      </c>
      <c r="D54" s="114">
        <v>160</v>
      </c>
      <c r="E54" s="114">
        <v>380</v>
      </c>
      <c r="F54" s="115" t="e">
        <f>((قیمتها!$L$13)/100)*D54</f>
        <v>#DIV/0!</v>
      </c>
    </row>
    <row r="55" spans="1:6" ht="29.25" customHeight="1" x14ac:dyDescent="0.25">
      <c r="A55" s="131"/>
      <c r="B55" s="132"/>
      <c r="C55" s="119" t="s">
        <v>201</v>
      </c>
      <c r="D55" s="120">
        <v>20</v>
      </c>
      <c r="E55" s="120"/>
      <c r="F55" s="121" t="e">
        <f>(قیمتها!$L$40/100)*D55</f>
        <v>#DIV/0!</v>
      </c>
    </row>
    <row r="56" spans="1:6" ht="29.25" customHeight="1" x14ac:dyDescent="0.25">
      <c r="A56" s="131"/>
      <c r="B56" s="132"/>
      <c r="C56" s="119" t="s">
        <v>804</v>
      </c>
      <c r="D56" s="120">
        <v>80</v>
      </c>
      <c r="E56" s="120">
        <v>65</v>
      </c>
      <c r="F56" s="121">
        <f>(قیمتها!$R$51/100)*D56</f>
        <v>0</v>
      </c>
    </row>
    <row r="57" spans="1:6" ht="29.25" customHeight="1" x14ac:dyDescent="0.25">
      <c r="A57" s="131"/>
      <c r="B57" s="132"/>
      <c r="C57" s="119" t="s">
        <v>17</v>
      </c>
      <c r="D57" s="120">
        <v>10</v>
      </c>
      <c r="E57" s="120"/>
      <c r="F57" s="121">
        <f>(قیمتها!$R$45/100)*D57</f>
        <v>0</v>
      </c>
    </row>
    <row r="58" spans="1:6" ht="29.25" customHeight="1" x14ac:dyDescent="0.25">
      <c r="A58" s="131"/>
      <c r="B58" s="132"/>
      <c r="C58" s="119" t="s">
        <v>14</v>
      </c>
      <c r="D58" s="120">
        <v>1E-3</v>
      </c>
      <c r="E58" s="120"/>
      <c r="F58" s="121">
        <f>(قیمتها!$R$54/100)*D58</f>
        <v>0</v>
      </c>
    </row>
    <row r="59" spans="1:6" ht="29.25" customHeight="1" x14ac:dyDescent="0.25">
      <c r="A59" s="131"/>
      <c r="B59" s="132"/>
      <c r="C59" s="119" t="s">
        <v>5</v>
      </c>
      <c r="D59" s="120">
        <v>10</v>
      </c>
      <c r="E59" s="120"/>
      <c r="F59" s="121">
        <f>(قیمتها!$R$23/100)*D59</f>
        <v>0</v>
      </c>
    </row>
    <row r="60" spans="1:6" ht="29.25" customHeight="1" x14ac:dyDescent="0.25">
      <c r="A60" s="131"/>
      <c r="B60" s="132"/>
      <c r="C60" s="119" t="s">
        <v>77</v>
      </c>
      <c r="D60" s="120" t="s">
        <v>11</v>
      </c>
      <c r="E60" s="120"/>
      <c r="F60" s="121">
        <f>(قیمتها!$R$141/100)*10</f>
        <v>0</v>
      </c>
    </row>
    <row r="61" spans="1:6" ht="29.25" customHeight="1" x14ac:dyDescent="0.25">
      <c r="A61" s="131"/>
      <c r="B61" s="132"/>
      <c r="C61" s="119" t="s">
        <v>142</v>
      </c>
      <c r="D61" s="120"/>
      <c r="E61" s="120"/>
      <c r="F61" s="122">
        <f>قیمتها!X39</f>
        <v>0</v>
      </c>
    </row>
    <row r="62" spans="1:6" ht="29.25" customHeight="1" thickBot="1" x14ac:dyDescent="0.3">
      <c r="A62" s="133"/>
      <c r="B62" s="134"/>
      <c r="C62" s="135" t="s">
        <v>795</v>
      </c>
      <c r="D62" s="136"/>
      <c r="E62" s="136"/>
      <c r="F62" s="137" t="e">
        <f>SUM(F54:F61)</f>
        <v>#DIV/0!</v>
      </c>
    </row>
    <row r="63" spans="1:6" ht="29.25" customHeight="1" x14ac:dyDescent="0.25">
      <c r="A63" s="111" t="s">
        <v>579</v>
      </c>
      <c r="B63" s="112" t="s">
        <v>155</v>
      </c>
      <c r="C63" s="113" t="s">
        <v>157</v>
      </c>
      <c r="D63" s="114" t="s">
        <v>156</v>
      </c>
      <c r="E63" s="114"/>
      <c r="F63" s="115">
        <f>(قیمتها!$R$84/100)*D63</f>
        <v>0</v>
      </c>
    </row>
    <row r="64" spans="1:6" ht="29.25" customHeight="1" x14ac:dyDescent="0.25">
      <c r="A64" s="117"/>
      <c r="B64" s="118"/>
      <c r="C64" s="119" t="s">
        <v>205</v>
      </c>
      <c r="D64" s="120">
        <v>20</v>
      </c>
      <c r="E64" s="120"/>
      <c r="F64" s="121" t="e">
        <f>(قیمتها!$L$41/100)*D64</f>
        <v>#DIV/0!</v>
      </c>
    </row>
    <row r="65" spans="1:6" ht="29.25" customHeight="1" x14ac:dyDescent="0.25">
      <c r="A65" s="117"/>
      <c r="B65" s="118"/>
      <c r="C65" s="119" t="s">
        <v>77</v>
      </c>
      <c r="D65" s="120" t="s">
        <v>25</v>
      </c>
      <c r="E65" s="120"/>
      <c r="F65" s="121">
        <f>(قیمتها!$R$141/100)*10</f>
        <v>0</v>
      </c>
    </row>
    <row r="66" spans="1:6" ht="29.25" customHeight="1" x14ac:dyDescent="0.25">
      <c r="A66" s="117"/>
      <c r="B66" s="118"/>
      <c r="C66" s="119" t="s">
        <v>142</v>
      </c>
      <c r="D66" s="120"/>
      <c r="E66" s="120"/>
      <c r="F66" s="122">
        <f>قیمتها!X23</f>
        <v>0</v>
      </c>
    </row>
    <row r="67" spans="1:6" ht="29.25" customHeight="1" thickBot="1" x14ac:dyDescent="0.3">
      <c r="A67" s="124"/>
      <c r="B67" s="125"/>
      <c r="C67" s="126" t="s">
        <v>795</v>
      </c>
      <c r="D67" s="127"/>
      <c r="E67" s="127"/>
      <c r="F67" s="128" t="e">
        <f>SUM(F63:F66)</f>
        <v>#DIV/0!</v>
      </c>
    </row>
    <row r="68" spans="1:6" ht="29.25" customHeight="1" x14ac:dyDescent="0.25">
      <c r="A68" s="129" t="s">
        <v>812</v>
      </c>
      <c r="B68" s="130" t="s">
        <v>464</v>
      </c>
      <c r="C68" s="113" t="s">
        <v>2</v>
      </c>
      <c r="D68" s="114">
        <v>160</v>
      </c>
      <c r="E68" s="114">
        <v>380</v>
      </c>
      <c r="F68" s="115" t="e">
        <f>((قیمتها!$L$13)/100)*D68</f>
        <v>#DIV/0!</v>
      </c>
    </row>
    <row r="69" spans="1:6" ht="29.25" customHeight="1" x14ac:dyDescent="0.25">
      <c r="A69" s="131"/>
      <c r="B69" s="132"/>
      <c r="C69" s="119" t="s">
        <v>164</v>
      </c>
      <c r="D69" s="120">
        <v>80</v>
      </c>
      <c r="E69" s="120">
        <v>60</v>
      </c>
      <c r="F69" s="121">
        <f>(قیمتها!$R$75/100)*D69</f>
        <v>0</v>
      </c>
    </row>
    <row r="70" spans="1:6" ht="29.25" customHeight="1" x14ac:dyDescent="0.25">
      <c r="A70" s="131"/>
      <c r="B70" s="132"/>
      <c r="C70" s="119" t="s">
        <v>465</v>
      </c>
      <c r="D70" s="120">
        <v>17</v>
      </c>
      <c r="E70" s="120"/>
      <c r="F70" s="121">
        <f>(قیمتها!$R$90/100)*D70</f>
        <v>0</v>
      </c>
    </row>
    <row r="71" spans="1:6" ht="29.25" customHeight="1" x14ac:dyDescent="0.25">
      <c r="A71" s="131"/>
      <c r="B71" s="132"/>
      <c r="C71" s="119" t="s">
        <v>6</v>
      </c>
      <c r="D71" s="120">
        <v>13</v>
      </c>
      <c r="E71" s="120"/>
      <c r="F71" s="121">
        <f>(قیمتها!$R$109/100)*D71</f>
        <v>0</v>
      </c>
    </row>
    <row r="72" spans="1:6" ht="29.25" customHeight="1" x14ac:dyDescent="0.25">
      <c r="A72" s="131"/>
      <c r="B72" s="132"/>
      <c r="C72" s="119" t="s">
        <v>201</v>
      </c>
      <c r="D72" s="120">
        <v>25</v>
      </c>
      <c r="E72" s="120"/>
      <c r="F72" s="121" t="e">
        <f>(قیمتها!$L$40/100)*D72</f>
        <v>#DIV/0!</v>
      </c>
    </row>
    <row r="73" spans="1:6" ht="29.25" customHeight="1" x14ac:dyDescent="0.25">
      <c r="A73" s="131"/>
      <c r="B73" s="132"/>
      <c r="C73" s="119" t="s">
        <v>249</v>
      </c>
      <c r="D73" s="120">
        <v>13</v>
      </c>
      <c r="E73" s="120"/>
      <c r="F73" s="121" t="e">
        <f>(قیمتها!$L$39/100)*D73</f>
        <v>#DIV/0!</v>
      </c>
    </row>
    <row r="74" spans="1:6" ht="29.25" customHeight="1" x14ac:dyDescent="0.25">
      <c r="A74" s="131"/>
      <c r="B74" s="132"/>
      <c r="C74" s="119" t="s">
        <v>5</v>
      </c>
      <c r="D74" s="120">
        <v>10</v>
      </c>
      <c r="E74" s="120"/>
      <c r="F74" s="121">
        <f>(قیمتها!$R$23/100)*D74</f>
        <v>0</v>
      </c>
    </row>
    <row r="75" spans="1:6" ht="29.25" customHeight="1" x14ac:dyDescent="0.25">
      <c r="A75" s="131"/>
      <c r="B75" s="132"/>
      <c r="C75" s="119" t="s">
        <v>7</v>
      </c>
      <c r="D75" s="120">
        <v>3</v>
      </c>
      <c r="E75" s="120"/>
      <c r="F75" s="121" t="e">
        <f>(قیمتها!$L$6/1000)*D75</f>
        <v>#DIV/0!</v>
      </c>
    </row>
    <row r="76" spans="1:6" ht="29.25" customHeight="1" x14ac:dyDescent="0.25">
      <c r="A76" s="131"/>
      <c r="B76" s="132"/>
      <c r="C76" s="119" t="s">
        <v>248</v>
      </c>
      <c r="D76" s="120">
        <v>30</v>
      </c>
      <c r="E76" s="120"/>
      <c r="F76" s="121">
        <f>(قیمتها!$R$104/1000)*D76</f>
        <v>0</v>
      </c>
    </row>
    <row r="77" spans="1:6" ht="29.25" customHeight="1" x14ac:dyDescent="0.25">
      <c r="A77" s="131"/>
      <c r="B77" s="132"/>
      <c r="C77" s="119" t="s">
        <v>77</v>
      </c>
      <c r="D77" s="120" t="s">
        <v>11</v>
      </c>
      <c r="E77" s="120"/>
      <c r="F77" s="121">
        <f>(قیمتها!$R$141/100)*10</f>
        <v>0</v>
      </c>
    </row>
    <row r="78" spans="1:6" ht="29.25" customHeight="1" x14ac:dyDescent="0.25">
      <c r="A78" s="131"/>
      <c r="B78" s="132"/>
      <c r="C78" s="119" t="s">
        <v>142</v>
      </c>
      <c r="D78" s="120"/>
      <c r="E78" s="120"/>
      <c r="F78" s="122">
        <f>قیمتها!X11</f>
        <v>0</v>
      </c>
    </row>
    <row r="79" spans="1:6" ht="29.25" customHeight="1" thickBot="1" x14ac:dyDescent="0.3">
      <c r="A79" s="133"/>
      <c r="B79" s="134"/>
      <c r="C79" s="135" t="s">
        <v>795</v>
      </c>
      <c r="D79" s="136"/>
      <c r="E79" s="136"/>
      <c r="F79" s="137" t="e">
        <f>SUM(F68:F78)</f>
        <v>#DIV/0!</v>
      </c>
    </row>
    <row r="80" spans="1:6" ht="29.25" customHeight="1" x14ac:dyDescent="0.25">
      <c r="A80" s="111" t="s">
        <v>812</v>
      </c>
      <c r="B80" s="112" t="s">
        <v>466</v>
      </c>
      <c r="C80" s="113" t="s">
        <v>2</v>
      </c>
      <c r="D80" s="114">
        <v>160</v>
      </c>
      <c r="E80" s="114">
        <v>380</v>
      </c>
      <c r="F80" s="115" t="e">
        <f>((قیمتها!$L$13)/100)*D80</f>
        <v>#DIV/0!</v>
      </c>
    </row>
    <row r="81" spans="1:6" ht="29.25" customHeight="1" x14ac:dyDescent="0.25">
      <c r="A81" s="117"/>
      <c r="B81" s="118"/>
      <c r="C81" s="119" t="s">
        <v>3</v>
      </c>
      <c r="D81" s="120">
        <v>80</v>
      </c>
      <c r="E81" s="120">
        <v>60</v>
      </c>
      <c r="F81" s="121">
        <f>(قیمتها!$R$107/100)*D81</f>
        <v>0</v>
      </c>
    </row>
    <row r="82" spans="1:6" ht="29.25" customHeight="1" x14ac:dyDescent="0.25">
      <c r="A82" s="117"/>
      <c r="B82" s="118"/>
      <c r="C82" s="119" t="s">
        <v>39</v>
      </c>
      <c r="D82" s="120">
        <v>20</v>
      </c>
      <c r="E82" s="120"/>
      <c r="F82" s="121">
        <f>(قیمتها!$R$8/100)*D82</f>
        <v>0</v>
      </c>
    </row>
    <row r="83" spans="1:6" ht="29.25" customHeight="1" x14ac:dyDescent="0.25">
      <c r="A83" s="117"/>
      <c r="B83" s="118"/>
      <c r="C83" s="119" t="s">
        <v>23</v>
      </c>
      <c r="D83" s="120">
        <v>60</v>
      </c>
      <c r="E83" s="120"/>
      <c r="F83" s="121">
        <f>(قیمتها!$R$143/100)*D83</f>
        <v>0</v>
      </c>
    </row>
    <row r="84" spans="1:6" ht="29.25" customHeight="1" x14ac:dyDescent="0.25">
      <c r="A84" s="117"/>
      <c r="B84" s="118"/>
      <c r="C84" s="119" t="s">
        <v>201</v>
      </c>
      <c r="D84" s="120">
        <v>25</v>
      </c>
      <c r="E84" s="120"/>
      <c r="F84" s="121" t="e">
        <f>(قیمتها!$L$40/100)*D84</f>
        <v>#DIV/0!</v>
      </c>
    </row>
    <row r="85" spans="1:6" ht="29.25" customHeight="1" x14ac:dyDescent="0.25">
      <c r="A85" s="117"/>
      <c r="B85" s="118"/>
      <c r="C85" s="119" t="s">
        <v>249</v>
      </c>
      <c r="D85" s="120">
        <v>20</v>
      </c>
      <c r="E85" s="120"/>
      <c r="F85" s="121" t="e">
        <f>(قیمتها!$L$39/100)*D85</f>
        <v>#DIV/0!</v>
      </c>
    </row>
    <row r="86" spans="1:6" ht="29.25" customHeight="1" x14ac:dyDescent="0.25">
      <c r="A86" s="117"/>
      <c r="B86" s="118"/>
      <c r="C86" s="119" t="s">
        <v>5</v>
      </c>
      <c r="D86" s="120">
        <v>10</v>
      </c>
      <c r="E86" s="120"/>
      <c r="F86" s="121">
        <f>(قیمتها!$R$23/100)*D86</f>
        <v>0</v>
      </c>
    </row>
    <row r="87" spans="1:6" ht="29.25" customHeight="1" x14ac:dyDescent="0.25">
      <c r="A87" s="117"/>
      <c r="B87" s="118"/>
      <c r="C87" s="119" t="s">
        <v>64</v>
      </c>
      <c r="D87" s="120">
        <v>2</v>
      </c>
      <c r="E87" s="120"/>
      <c r="F87" s="121">
        <f>(قیمتها!$R$73/100)*D87</f>
        <v>0</v>
      </c>
    </row>
    <row r="88" spans="1:6" ht="29.25" customHeight="1" x14ac:dyDescent="0.25">
      <c r="A88" s="117"/>
      <c r="B88" s="118"/>
      <c r="C88" s="119" t="s">
        <v>77</v>
      </c>
      <c r="D88" s="120" t="s">
        <v>11</v>
      </c>
      <c r="E88" s="120"/>
      <c r="F88" s="121">
        <f>(قیمتها!$R$141/100)*10</f>
        <v>0</v>
      </c>
    </row>
    <row r="89" spans="1:6" ht="29.25" customHeight="1" x14ac:dyDescent="0.25">
      <c r="A89" s="117"/>
      <c r="B89" s="118"/>
      <c r="C89" s="119" t="s">
        <v>142</v>
      </c>
      <c r="D89" s="120"/>
      <c r="E89" s="120"/>
      <c r="F89" s="122">
        <f>قیمتها!X8</f>
        <v>0</v>
      </c>
    </row>
    <row r="90" spans="1:6" ht="29.25" customHeight="1" thickBot="1" x14ac:dyDescent="0.3">
      <c r="A90" s="124"/>
      <c r="B90" s="125"/>
      <c r="C90" s="126" t="s">
        <v>795</v>
      </c>
      <c r="D90" s="127"/>
      <c r="E90" s="127"/>
      <c r="F90" s="128" t="e">
        <f>SUM(F80:F89)</f>
        <v>#DIV/0!</v>
      </c>
    </row>
    <row r="91" spans="1:6" ht="29.25" customHeight="1" x14ac:dyDescent="0.25">
      <c r="A91" s="129" t="s">
        <v>579</v>
      </c>
      <c r="B91" s="130" t="s">
        <v>467</v>
      </c>
      <c r="C91" s="113" t="s">
        <v>81</v>
      </c>
      <c r="D91" s="114">
        <v>80</v>
      </c>
      <c r="E91" s="114"/>
      <c r="F91" s="115">
        <f>(قیمتها!$R$137/100)*D91</f>
        <v>0</v>
      </c>
    </row>
    <row r="92" spans="1:6" ht="29.25" customHeight="1" x14ac:dyDescent="0.25">
      <c r="A92" s="131"/>
      <c r="B92" s="132"/>
      <c r="C92" s="119" t="s">
        <v>4</v>
      </c>
      <c r="D92" s="120">
        <v>50</v>
      </c>
      <c r="E92" s="120"/>
      <c r="F92" s="121">
        <f>(قیمتها!$R$69/100)*D92</f>
        <v>0</v>
      </c>
    </row>
    <row r="93" spans="1:6" ht="29.25" customHeight="1" x14ac:dyDescent="0.25">
      <c r="A93" s="131"/>
      <c r="B93" s="132"/>
      <c r="C93" s="119" t="s">
        <v>45</v>
      </c>
      <c r="D93" s="120">
        <v>40</v>
      </c>
      <c r="E93" s="120"/>
      <c r="F93" s="121">
        <f>(قیمتها!$R$26/100)*D93</f>
        <v>0</v>
      </c>
    </row>
    <row r="94" spans="1:6" ht="29.25" customHeight="1" x14ac:dyDescent="0.25">
      <c r="A94" s="131"/>
      <c r="B94" s="132"/>
      <c r="C94" s="119" t="s">
        <v>5</v>
      </c>
      <c r="D94" s="120">
        <v>10</v>
      </c>
      <c r="E94" s="120"/>
      <c r="F94" s="121">
        <f>(قیمتها!$R$23/100)*D94</f>
        <v>0</v>
      </c>
    </row>
    <row r="95" spans="1:6" ht="29.25" customHeight="1" x14ac:dyDescent="0.25">
      <c r="A95" s="131"/>
      <c r="B95" s="132"/>
      <c r="C95" s="119" t="s">
        <v>201</v>
      </c>
      <c r="D95" s="120">
        <v>20</v>
      </c>
      <c r="E95" s="120"/>
      <c r="F95" s="121" t="e">
        <f>(قیمتها!$L$40/100)*D95</f>
        <v>#DIV/0!</v>
      </c>
    </row>
    <row r="96" spans="1:6" ht="29.25" customHeight="1" x14ac:dyDescent="0.25">
      <c r="A96" s="131"/>
      <c r="B96" s="132"/>
      <c r="C96" s="119" t="s">
        <v>77</v>
      </c>
      <c r="D96" s="120" t="s">
        <v>25</v>
      </c>
      <c r="E96" s="120"/>
      <c r="F96" s="121">
        <f>(قیمتها!$R$141/100)*10</f>
        <v>0</v>
      </c>
    </row>
    <row r="97" spans="1:6" ht="29.25" customHeight="1" x14ac:dyDescent="0.25">
      <c r="A97" s="131"/>
      <c r="B97" s="132"/>
      <c r="C97" s="119" t="s">
        <v>142</v>
      </c>
      <c r="D97" s="120"/>
      <c r="E97" s="120"/>
      <c r="F97" s="122">
        <f>قیمتها!X58</f>
        <v>0</v>
      </c>
    </row>
    <row r="98" spans="1:6" ht="29.25" customHeight="1" thickBot="1" x14ac:dyDescent="0.3">
      <c r="A98" s="133"/>
      <c r="B98" s="134"/>
      <c r="C98" s="135" t="s">
        <v>795</v>
      </c>
      <c r="D98" s="136"/>
      <c r="E98" s="136"/>
      <c r="F98" s="137" t="e">
        <f>SUM(F91:F97)</f>
        <v>#DIV/0!</v>
      </c>
    </row>
    <row r="99" spans="1:6" ht="29.25" customHeight="1" x14ac:dyDescent="0.25">
      <c r="A99" s="111" t="s">
        <v>812</v>
      </c>
      <c r="B99" s="112" t="s">
        <v>468</v>
      </c>
      <c r="C99" s="113" t="s">
        <v>2</v>
      </c>
      <c r="D99" s="114">
        <v>140</v>
      </c>
      <c r="E99" s="114">
        <v>380</v>
      </c>
      <c r="F99" s="115" t="e">
        <f>((قیمتها!$L$13)/100)*D99</f>
        <v>#DIV/0!</v>
      </c>
    </row>
    <row r="100" spans="1:6" ht="29.25" customHeight="1" x14ac:dyDescent="0.25">
      <c r="A100" s="117"/>
      <c r="B100" s="118"/>
      <c r="C100" s="119" t="s">
        <v>164</v>
      </c>
      <c r="D100" s="120">
        <v>80</v>
      </c>
      <c r="E100" s="120">
        <v>60</v>
      </c>
      <c r="F100" s="121">
        <f>(قیمتها!$R$75/100)*D100</f>
        <v>0</v>
      </c>
    </row>
    <row r="101" spans="1:6" ht="29.25" customHeight="1" x14ac:dyDescent="0.25">
      <c r="A101" s="117"/>
      <c r="B101" s="118"/>
      <c r="C101" s="119" t="s">
        <v>243</v>
      </c>
      <c r="D101" s="120">
        <v>20</v>
      </c>
      <c r="E101" s="120"/>
      <c r="F101" s="121" t="e">
        <f>(قیمتها!$L$106/1000)*D101</f>
        <v>#DIV/0!</v>
      </c>
    </row>
    <row r="102" spans="1:6" ht="29.25" customHeight="1" x14ac:dyDescent="0.25">
      <c r="A102" s="117"/>
      <c r="B102" s="118"/>
      <c r="C102" s="119" t="s">
        <v>201</v>
      </c>
      <c r="D102" s="120">
        <v>20</v>
      </c>
      <c r="E102" s="120"/>
      <c r="F102" s="121" t="e">
        <f>(قیمتها!$L$40/100)*D102</f>
        <v>#DIV/0!</v>
      </c>
    </row>
    <row r="103" spans="1:6" ht="29.25" customHeight="1" x14ac:dyDescent="0.25">
      <c r="A103" s="117"/>
      <c r="B103" s="118"/>
      <c r="C103" s="119" t="s">
        <v>249</v>
      </c>
      <c r="D103" s="120">
        <v>20</v>
      </c>
      <c r="E103" s="120"/>
      <c r="F103" s="121" t="e">
        <f>(قیمتها!$L$39/100)*D103</f>
        <v>#DIV/0!</v>
      </c>
    </row>
    <row r="104" spans="1:6" ht="29.25" customHeight="1" x14ac:dyDescent="0.25">
      <c r="A104" s="117"/>
      <c r="B104" s="118"/>
      <c r="C104" s="119" t="s">
        <v>5</v>
      </c>
      <c r="D104" s="120">
        <v>10</v>
      </c>
      <c r="E104" s="120"/>
      <c r="F104" s="121">
        <f>(قیمتها!$R$23/100)*D104</f>
        <v>0</v>
      </c>
    </row>
    <row r="105" spans="1:6" ht="29.25" customHeight="1" x14ac:dyDescent="0.25">
      <c r="A105" s="117"/>
      <c r="B105" s="118"/>
      <c r="C105" s="119" t="s">
        <v>77</v>
      </c>
      <c r="D105" s="120" t="s">
        <v>11</v>
      </c>
      <c r="E105" s="120"/>
      <c r="F105" s="121">
        <f>(قیمتها!$R$141/100)*10</f>
        <v>0</v>
      </c>
    </row>
    <row r="106" spans="1:6" ht="29.25" customHeight="1" x14ac:dyDescent="0.25">
      <c r="A106" s="117"/>
      <c r="B106" s="118"/>
      <c r="C106" s="119" t="s">
        <v>142</v>
      </c>
      <c r="D106" s="120"/>
      <c r="E106" s="120"/>
      <c r="F106" s="122">
        <f>قیمتها!X34</f>
        <v>0</v>
      </c>
    </row>
    <row r="107" spans="1:6" ht="29.25" customHeight="1" thickBot="1" x14ac:dyDescent="0.3">
      <c r="A107" s="124"/>
      <c r="B107" s="125"/>
      <c r="C107" s="126" t="s">
        <v>795</v>
      </c>
      <c r="D107" s="127"/>
      <c r="E107" s="127"/>
      <c r="F107" s="128" t="e">
        <f>SUM(F99:F106)</f>
        <v>#DIV/0!</v>
      </c>
    </row>
    <row r="108" spans="1:6" ht="29.25" customHeight="1" x14ac:dyDescent="0.25">
      <c r="A108" s="129" t="s">
        <v>579</v>
      </c>
      <c r="B108" s="130" t="s">
        <v>469</v>
      </c>
      <c r="C108" s="113" t="s">
        <v>26</v>
      </c>
      <c r="D108" s="114">
        <v>200</v>
      </c>
      <c r="E108" s="114"/>
      <c r="F108" s="115">
        <f>(قیمتها!$R$13/100)*D108</f>
        <v>0</v>
      </c>
    </row>
    <row r="109" spans="1:6" ht="29.25" customHeight="1" x14ac:dyDescent="0.25">
      <c r="A109" s="131"/>
      <c r="B109" s="132"/>
      <c r="C109" s="119" t="s">
        <v>248</v>
      </c>
      <c r="D109" s="120">
        <v>100</v>
      </c>
      <c r="E109" s="120"/>
      <c r="F109" s="121">
        <f>(قیمتها!$R$104/1000)*D109</f>
        <v>0</v>
      </c>
    </row>
    <row r="110" spans="1:6" ht="29.25" customHeight="1" x14ac:dyDescent="0.25">
      <c r="A110" s="131"/>
      <c r="B110" s="132"/>
      <c r="C110" s="119" t="s">
        <v>73</v>
      </c>
      <c r="D110" s="120">
        <v>10</v>
      </c>
      <c r="E110" s="120"/>
      <c r="F110" s="121" t="e">
        <f>(قیمتها!$L$5/1000)*D110</f>
        <v>#DIV/0!</v>
      </c>
    </row>
    <row r="111" spans="1:6" ht="29.25" customHeight="1" x14ac:dyDescent="0.25">
      <c r="A111" s="131"/>
      <c r="B111" s="132"/>
      <c r="C111" s="119" t="s">
        <v>74</v>
      </c>
      <c r="D111" s="120">
        <v>2</v>
      </c>
      <c r="E111" s="120"/>
      <c r="F111" s="121">
        <f>(قیمتها!$R$140/100)*D111</f>
        <v>0</v>
      </c>
    </row>
    <row r="112" spans="1:6" ht="29.25" customHeight="1" x14ac:dyDescent="0.25">
      <c r="A112" s="131"/>
      <c r="B112" s="132"/>
      <c r="C112" s="119" t="s">
        <v>5</v>
      </c>
      <c r="D112" s="120">
        <v>20</v>
      </c>
      <c r="E112" s="120"/>
      <c r="F112" s="121">
        <f>(قیمتها!$R$23/100)*D112</f>
        <v>0</v>
      </c>
    </row>
    <row r="113" spans="1:6" ht="29.25" customHeight="1" x14ac:dyDescent="0.25">
      <c r="A113" s="131"/>
      <c r="B113" s="132"/>
      <c r="C113" s="119" t="s">
        <v>470</v>
      </c>
      <c r="D113" s="120">
        <v>10</v>
      </c>
      <c r="E113" s="120"/>
      <c r="F113" s="121">
        <f>(قیمتها!$R$48/100)*D113</f>
        <v>0</v>
      </c>
    </row>
    <row r="114" spans="1:6" ht="29.25" customHeight="1" x14ac:dyDescent="0.25">
      <c r="A114" s="131"/>
      <c r="B114" s="132"/>
      <c r="C114" s="119" t="s">
        <v>201</v>
      </c>
      <c r="D114" s="120">
        <v>30</v>
      </c>
      <c r="E114" s="120"/>
      <c r="F114" s="121" t="e">
        <f>(قیمتها!$L$40/100)*D114</f>
        <v>#DIV/0!</v>
      </c>
    </row>
    <row r="115" spans="1:6" ht="29.25" customHeight="1" x14ac:dyDescent="0.25">
      <c r="A115" s="131"/>
      <c r="B115" s="132"/>
      <c r="C115" s="119" t="s">
        <v>77</v>
      </c>
      <c r="D115" s="120" t="s">
        <v>32</v>
      </c>
      <c r="E115" s="120"/>
      <c r="F115" s="121">
        <f>(قیمتها!$R$141/100)*10</f>
        <v>0</v>
      </c>
    </row>
    <row r="116" spans="1:6" ht="29.25" customHeight="1" x14ac:dyDescent="0.25">
      <c r="A116" s="131"/>
      <c r="B116" s="132"/>
      <c r="C116" s="119" t="s">
        <v>142</v>
      </c>
      <c r="D116" s="120"/>
      <c r="E116" s="120"/>
      <c r="F116" s="122">
        <f>قیمتها!X72</f>
        <v>0</v>
      </c>
    </row>
    <row r="117" spans="1:6" ht="29.25" customHeight="1" thickBot="1" x14ac:dyDescent="0.3">
      <c r="A117" s="133"/>
      <c r="B117" s="134"/>
      <c r="C117" s="135" t="s">
        <v>795</v>
      </c>
      <c r="D117" s="136"/>
      <c r="E117" s="136"/>
      <c r="F117" s="137" t="e">
        <f>SUM(F108:F116)</f>
        <v>#DIV/0!</v>
      </c>
    </row>
    <row r="118" spans="1:6" ht="29.25" customHeight="1" x14ac:dyDescent="0.25">
      <c r="A118" s="111" t="s">
        <v>579</v>
      </c>
      <c r="B118" s="112" t="s">
        <v>496</v>
      </c>
      <c r="C118" s="113" t="s">
        <v>801</v>
      </c>
      <c r="D118" s="114">
        <v>120</v>
      </c>
      <c r="E118" s="114"/>
      <c r="F118" s="115">
        <f>(قیمتها!$R$85/100)*D118</f>
        <v>0</v>
      </c>
    </row>
    <row r="119" spans="1:6" ht="29.25" customHeight="1" x14ac:dyDescent="0.25">
      <c r="A119" s="117"/>
      <c r="B119" s="118"/>
      <c r="C119" s="119" t="s">
        <v>242</v>
      </c>
      <c r="D119" s="120">
        <v>50</v>
      </c>
      <c r="E119" s="120"/>
      <c r="F119" s="121">
        <f>(قیمتها!$R$87/100)*D119</f>
        <v>0</v>
      </c>
    </row>
    <row r="120" spans="1:6" ht="29.25" customHeight="1" x14ac:dyDescent="0.25">
      <c r="A120" s="117"/>
      <c r="B120" s="118"/>
      <c r="C120" s="119" t="s">
        <v>401</v>
      </c>
      <c r="D120" s="120">
        <v>3</v>
      </c>
      <c r="E120" s="120"/>
      <c r="F120" s="121">
        <f>(قیمتها!$R$22/100)*D120</f>
        <v>0</v>
      </c>
    </row>
    <row r="121" spans="1:6" ht="29.25" customHeight="1" x14ac:dyDescent="0.25">
      <c r="A121" s="117"/>
      <c r="B121" s="118"/>
      <c r="C121" s="119" t="s">
        <v>5</v>
      </c>
      <c r="D121" s="120">
        <v>10</v>
      </c>
      <c r="E121" s="120"/>
      <c r="F121" s="121">
        <f>(قیمتها!$R$23/100)*D121</f>
        <v>0</v>
      </c>
    </row>
    <row r="122" spans="1:6" ht="29.25" customHeight="1" x14ac:dyDescent="0.25">
      <c r="A122" s="117"/>
      <c r="B122" s="118"/>
      <c r="C122" s="119" t="s">
        <v>201</v>
      </c>
      <c r="D122" s="120">
        <v>20</v>
      </c>
      <c r="E122" s="120"/>
      <c r="F122" s="121" t="e">
        <f>(قیمتها!$L$40/100)*D122</f>
        <v>#DIV/0!</v>
      </c>
    </row>
    <row r="123" spans="1:6" ht="29.25" customHeight="1" x14ac:dyDescent="0.25">
      <c r="A123" s="117"/>
      <c r="B123" s="118"/>
      <c r="C123" s="119" t="s">
        <v>77</v>
      </c>
      <c r="D123" s="120" t="s">
        <v>25</v>
      </c>
      <c r="E123" s="120"/>
      <c r="F123" s="121">
        <f>(قیمتها!$R$141/100)*10</f>
        <v>0</v>
      </c>
    </row>
    <row r="124" spans="1:6" ht="29.25" customHeight="1" x14ac:dyDescent="0.25">
      <c r="A124" s="117"/>
      <c r="B124" s="118"/>
      <c r="C124" s="119" t="s">
        <v>142</v>
      </c>
      <c r="D124" s="120"/>
      <c r="E124" s="120"/>
      <c r="F124" s="122">
        <f>قیمتها!X46</f>
        <v>0</v>
      </c>
    </row>
    <row r="125" spans="1:6" ht="29.25" customHeight="1" thickBot="1" x14ac:dyDescent="0.3">
      <c r="A125" s="124"/>
      <c r="B125" s="125"/>
      <c r="C125" s="126" t="s">
        <v>795</v>
      </c>
      <c r="D125" s="127"/>
      <c r="E125" s="127"/>
      <c r="F125" s="128" t="e">
        <f>SUM(F118:F124)</f>
        <v>#DIV/0!</v>
      </c>
    </row>
    <row r="126" spans="1:6" ht="29.25" customHeight="1" x14ac:dyDescent="0.25">
      <c r="A126" s="129" t="s">
        <v>579</v>
      </c>
      <c r="B126" s="130" t="s">
        <v>497</v>
      </c>
      <c r="C126" s="113" t="s">
        <v>318</v>
      </c>
      <c r="D126" s="114">
        <v>60</v>
      </c>
      <c r="E126" s="114"/>
      <c r="F126" s="115" t="e">
        <f>(قیمتها!$L$66/100)*D126</f>
        <v>#DIV/0!</v>
      </c>
    </row>
    <row r="127" spans="1:6" ht="29.25" customHeight="1" x14ac:dyDescent="0.25">
      <c r="A127" s="131"/>
      <c r="B127" s="132"/>
      <c r="C127" s="119" t="s">
        <v>4</v>
      </c>
      <c r="D127" s="120">
        <v>40</v>
      </c>
      <c r="E127" s="120"/>
      <c r="F127" s="121">
        <f>(قیمتها!$R$69/100)*D127</f>
        <v>0</v>
      </c>
    </row>
    <row r="128" spans="1:6" ht="29.25" customHeight="1" x14ac:dyDescent="0.25">
      <c r="A128" s="131"/>
      <c r="B128" s="132"/>
      <c r="C128" s="119" t="s">
        <v>24</v>
      </c>
      <c r="D128" s="120">
        <v>10</v>
      </c>
      <c r="E128" s="120"/>
      <c r="F128" s="121">
        <f>(قیمتها!$R$82/100)*D128</f>
        <v>0</v>
      </c>
    </row>
    <row r="129" spans="1:6" ht="29.25" customHeight="1" x14ac:dyDescent="0.25">
      <c r="A129" s="131"/>
      <c r="B129" s="132"/>
      <c r="C129" s="119" t="s">
        <v>5</v>
      </c>
      <c r="D129" s="120">
        <v>10</v>
      </c>
      <c r="E129" s="120"/>
      <c r="F129" s="121">
        <f>(قیمتها!$R$23/100)*D129</f>
        <v>0</v>
      </c>
    </row>
    <row r="130" spans="1:6" ht="29.25" customHeight="1" x14ac:dyDescent="0.25">
      <c r="A130" s="131"/>
      <c r="B130" s="132"/>
      <c r="C130" s="119" t="s">
        <v>201</v>
      </c>
      <c r="D130" s="120">
        <v>30</v>
      </c>
      <c r="E130" s="120"/>
      <c r="F130" s="121" t="e">
        <f>(قیمتها!$L$40/100)*D130</f>
        <v>#DIV/0!</v>
      </c>
    </row>
    <row r="131" spans="1:6" ht="29.25" customHeight="1" x14ac:dyDescent="0.25">
      <c r="A131" s="131"/>
      <c r="B131" s="132"/>
      <c r="C131" s="119" t="s">
        <v>59</v>
      </c>
      <c r="D131" s="120">
        <v>3</v>
      </c>
      <c r="E131" s="120"/>
      <c r="F131" s="121">
        <f>(قیمتها!$R$5/100)*D131</f>
        <v>0</v>
      </c>
    </row>
    <row r="132" spans="1:6" ht="29.25" customHeight="1" x14ac:dyDescent="0.25">
      <c r="A132" s="131"/>
      <c r="B132" s="132"/>
      <c r="C132" s="119" t="s">
        <v>77</v>
      </c>
      <c r="D132" s="120" t="s">
        <v>25</v>
      </c>
      <c r="E132" s="120"/>
      <c r="F132" s="121">
        <f>(قیمتها!$R$141/100)*10</f>
        <v>0</v>
      </c>
    </row>
    <row r="133" spans="1:6" ht="29.25" customHeight="1" x14ac:dyDescent="0.25">
      <c r="A133" s="131"/>
      <c r="B133" s="132"/>
      <c r="C133" s="119" t="s">
        <v>142</v>
      </c>
      <c r="D133" s="120"/>
      <c r="E133" s="120"/>
      <c r="F133" s="122">
        <f>قیمتها!X56</f>
        <v>0</v>
      </c>
    </row>
    <row r="134" spans="1:6" ht="29.25" customHeight="1" thickBot="1" x14ac:dyDescent="0.3">
      <c r="A134" s="133"/>
      <c r="B134" s="134"/>
      <c r="C134" s="135" t="s">
        <v>795</v>
      </c>
      <c r="D134" s="136"/>
      <c r="E134" s="136"/>
      <c r="F134" s="137" t="e">
        <f>SUM(F126:F133)</f>
        <v>#DIV/0!</v>
      </c>
    </row>
    <row r="135" spans="1:6" ht="29.25" customHeight="1" x14ac:dyDescent="0.25">
      <c r="A135" s="111" t="s">
        <v>812</v>
      </c>
      <c r="B135" s="112" t="s">
        <v>494</v>
      </c>
      <c r="C135" s="113" t="s">
        <v>2</v>
      </c>
      <c r="D135" s="114">
        <v>140</v>
      </c>
      <c r="E135" s="114">
        <v>380</v>
      </c>
      <c r="F135" s="115" t="e">
        <f>((قیمتها!$L$13)/100)*D135</f>
        <v>#DIV/0!</v>
      </c>
    </row>
    <row r="136" spans="1:6" ht="29.25" customHeight="1" x14ac:dyDescent="0.25">
      <c r="A136" s="117"/>
      <c r="B136" s="118"/>
      <c r="C136" s="119" t="s">
        <v>3</v>
      </c>
      <c r="D136" s="120">
        <v>80</v>
      </c>
      <c r="E136" s="120">
        <v>60</v>
      </c>
      <c r="F136" s="121">
        <f>(قیمتها!$R$107/100)*D136</f>
        <v>0</v>
      </c>
    </row>
    <row r="137" spans="1:6" ht="29.25" customHeight="1" x14ac:dyDescent="0.25">
      <c r="A137" s="117"/>
      <c r="B137" s="118"/>
      <c r="C137" s="119" t="s">
        <v>243</v>
      </c>
      <c r="D137" s="120">
        <v>20</v>
      </c>
      <c r="E137" s="120"/>
      <c r="F137" s="121" t="e">
        <f>(قیمتها!$L$106/1000)*D137</f>
        <v>#DIV/0!</v>
      </c>
    </row>
    <row r="138" spans="1:6" ht="29.25" customHeight="1" x14ac:dyDescent="0.25">
      <c r="A138" s="117"/>
      <c r="B138" s="118"/>
      <c r="C138" s="119" t="s">
        <v>201</v>
      </c>
      <c r="D138" s="120">
        <v>20</v>
      </c>
      <c r="E138" s="120"/>
      <c r="F138" s="121" t="e">
        <f>(قیمتها!$L$40/100)*D138</f>
        <v>#DIV/0!</v>
      </c>
    </row>
    <row r="139" spans="1:6" ht="29.25" customHeight="1" x14ac:dyDescent="0.25">
      <c r="A139" s="117"/>
      <c r="B139" s="118"/>
      <c r="C139" s="119" t="s">
        <v>249</v>
      </c>
      <c r="D139" s="120">
        <v>20</v>
      </c>
      <c r="E139" s="120"/>
      <c r="F139" s="121" t="e">
        <f>(قیمتها!$L$39/100)*D139</f>
        <v>#DIV/0!</v>
      </c>
    </row>
    <row r="140" spans="1:6" ht="29.25" customHeight="1" x14ac:dyDescent="0.25">
      <c r="A140" s="117"/>
      <c r="B140" s="118"/>
      <c r="C140" s="119" t="s">
        <v>5</v>
      </c>
      <c r="D140" s="120">
        <v>10</v>
      </c>
      <c r="E140" s="120"/>
      <c r="F140" s="121">
        <f>(قیمتها!$R$23/100)*D140</f>
        <v>0</v>
      </c>
    </row>
    <row r="141" spans="1:6" ht="29.25" customHeight="1" x14ac:dyDescent="0.25">
      <c r="A141" s="117"/>
      <c r="B141" s="118"/>
      <c r="C141" s="119" t="s">
        <v>77</v>
      </c>
      <c r="D141" s="120" t="s">
        <v>11</v>
      </c>
      <c r="E141" s="120"/>
      <c r="F141" s="121">
        <f>(قیمتها!$R$141/100)*10</f>
        <v>0</v>
      </c>
    </row>
    <row r="142" spans="1:6" ht="29.25" customHeight="1" x14ac:dyDescent="0.25">
      <c r="A142" s="117"/>
      <c r="B142" s="118"/>
      <c r="C142" s="119" t="s">
        <v>142</v>
      </c>
      <c r="D142" s="120"/>
      <c r="E142" s="120"/>
      <c r="F142" s="122">
        <f>قیمتها!X33</f>
        <v>0</v>
      </c>
    </row>
    <row r="143" spans="1:6" ht="29.25" customHeight="1" thickBot="1" x14ac:dyDescent="0.3">
      <c r="A143" s="124"/>
      <c r="B143" s="125"/>
      <c r="C143" s="126" t="s">
        <v>795</v>
      </c>
      <c r="D143" s="127"/>
      <c r="E143" s="127"/>
      <c r="F143" s="128" t="e">
        <f>SUM(F135:F142)</f>
        <v>#DIV/0!</v>
      </c>
    </row>
    <row r="144" spans="1:6" ht="29.25" customHeight="1" x14ac:dyDescent="0.25">
      <c r="A144" s="129" t="s">
        <v>812</v>
      </c>
      <c r="B144" s="130" t="s">
        <v>495</v>
      </c>
      <c r="C144" s="113" t="s">
        <v>2</v>
      </c>
      <c r="D144" s="114">
        <v>160</v>
      </c>
      <c r="E144" s="114">
        <v>380</v>
      </c>
      <c r="F144" s="115" t="e">
        <f>((قیمتها!$L$13)/100)*D144</f>
        <v>#DIV/0!</v>
      </c>
    </row>
    <row r="145" spans="1:6" ht="29.25" customHeight="1" x14ac:dyDescent="0.25">
      <c r="A145" s="131"/>
      <c r="B145" s="132"/>
      <c r="C145" s="119" t="s">
        <v>3</v>
      </c>
      <c r="D145" s="120">
        <v>80</v>
      </c>
      <c r="E145" s="120">
        <v>60</v>
      </c>
      <c r="F145" s="121">
        <f>(قیمتها!$R$107/100)*D145</f>
        <v>0</v>
      </c>
    </row>
    <row r="146" spans="1:6" ht="29.25" customHeight="1" x14ac:dyDescent="0.25">
      <c r="A146" s="131"/>
      <c r="B146" s="132"/>
      <c r="C146" s="119" t="s">
        <v>270</v>
      </c>
      <c r="D146" s="120">
        <v>80</v>
      </c>
      <c r="E146" s="120"/>
      <c r="F146" s="121">
        <f>(قیمتها!$R$113/100)*D146</f>
        <v>0</v>
      </c>
    </row>
    <row r="147" spans="1:6" ht="29.25" customHeight="1" x14ac:dyDescent="0.25">
      <c r="A147" s="131"/>
      <c r="B147" s="132"/>
      <c r="C147" s="119" t="s">
        <v>201</v>
      </c>
      <c r="D147" s="120">
        <v>20</v>
      </c>
      <c r="E147" s="120"/>
      <c r="F147" s="121" t="e">
        <f>(قیمتها!$L$40/100)*D147</f>
        <v>#DIV/0!</v>
      </c>
    </row>
    <row r="148" spans="1:6" ht="29.25" customHeight="1" x14ac:dyDescent="0.25">
      <c r="A148" s="131"/>
      <c r="B148" s="132"/>
      <c r="C148" s="119" t="s">
        <v>249</v>
      </c>
      <c r="D148" s="120">
        <v>20</v>
      </c>
      <c r="E148" s="120"/>
      <c r="F148" s="121" t="e">
        <f>(قیمتها!$L$39/100)*D148</f>
        <v>#DIV/0!</v>
      </c>
    </row>
    <row r="149" spans="1:6" ht="29.25" customHeight="1" x14ac:dyDescent="0.25">
      <c r="A149" s="131"/>
      <c r="B149" s="132"/>
      <c r="C149" s="119" t="s">
        <v>7</v>
      </c>
      <c r="D149" s="120">
        <v>3</v>
      </c>
      <c r="E149" s="120"/>
      <c r="F149" s="121" t="e">
        <f>(قیمتها!$L$6/1000)*D149</f>
        <v>#DIV/0!</v>
      </c>
    </row>
    <row r="150" spans="1:6" ht="29.25" customHeight="1" x14ac:dyDescent="0.25">
      <c r="A150" s="131"/>
      <c r="B150" s="132"/>
      <c r="C150" s="119" t="s">
        <v>5</v>
      </c>
      <c r="D150" s="120">
        <v>10</v>
      </c>
      <c r="E150" s="120"/>
      <c r="F150" s="121">
        <f>(قیمتها!$R$23/100)*D150</f>
        <v>0</v>
      </c>
    </row>
    <row r="151" spans="1:6" ht="29.25" customHeight="1" x14ac:dyDescent="0.25">
      <c r="A151" s="131"/>
      <c r="B151" s="132"/>
      <c r="C151" s="119" t="s">
        <v>77</v>
      </c>
      <c r="D151" s="120" t="s">
        <v>11</v>
      </c>
      <c r="E151" s="120"/>
      <c r="F151" s="121">
        <f>(قیمتها!$R$141/100)*10</f>
        <v>0</v>
      </c>
    </row>
    <row r="152" spans="1:6" ht="29.25" customHeight="1" x14ac:dyDescent="0.25">
      <c r="A152" s="131"/>
      <c r="B152" s="132"/>
      <c r="C152" s="119" t="s">
        <v>142</v>
      </c>
      <c r="D152" s="120"/>
      <c r="E152" s="120"/>
      <c r="F152" s="122">
        <f>قیمتها!X15</f>
        <v>0</v>
      </c>
    </row>
    <row r="153" spans="1:6" ht="29.25" customHeight="1" thickBot="1" x14ac:dyDescent="0.3">
      <c r="A153" s="133"/>
      <c r="B153" s="134"/>
      <c r="C153" s="135" t="s">
        <v>795</v>
      </c>
      <c r="D153" s="136"/>
      <c r="E153" s="136"/>
      <c r="F153" s="137" t="e">
        <f>SUM(F144:F152)</f>
        <v>#DIV/0!</v>
      </c>
    </row>
    <row r="154" spans="1:6" ht="29.25" customHeight="1" x14ac:dyDescent="0.25">
      <c r="A154" s="111" t="s">
        <v>579</v>
      </c>
      <c r="B154" s="112" t="s">
        <v>498</v>
      </c>
      <c r="C154" s="113" t="s">
        <v>81</v>
      </c>
      <c r="D154" s="114">
        <v>80</v>
      </c>
      <c r="E154" s="114"/>
      <c r="F154" s="115">
        <f>(قیمتها!$R$137/100)*D154</f>
        <v>0</v>
      </c>
    </row>
    <row r="155" spans="1:6" ht="29.25" customHeight="1" x14ac:dyDescent="0.25">
      <c r="A155" s="117"/>
      <c r="B155" s="118"/>
      <c r="C155" s="119" t="s">
        <v>24</v>
      </c>
      <c r="D155" s="120">
        <v>20</v>
      </c>
      <c r="E155" s="120"/>
      <c r="F155" s="121">
        <f>(قیمتها!$R$82/100)*D155</f>
        <v>0</v>
      </c>
    </row>
    <row r="156" spans="1:6" ht="29.25" customHeight="1" x14ac:dyDescent="0.25">
      <c r="A156" s="117"/>
      <c r="B156" s="118"/>
      <c r="C156" s="119" t="s">
        <v>45</v>
      </c>
      <c r="D156" s="120">
        <v>50</v>
      </c>
      <c r="E156" s="120"/>
      <c r="F156" s="121">
        <f>(قیمتها!$R$26/100)*D156</f>
        <v>0</v>
      </c>
    </row>
    <row r="157" spans="1:6" ht="29.25" customHeight="1" x14ac:dyDescent="0.25">
      <c r="A157" s="117"/>
      <c r="B157" s="118"/>
      <c r="C157" s="119" t="s">
        <v>5</v>
      </c>
      <c r="D157" s="120">
        <v>10</v>
      </c>
      <c r="E157" s="120"/>
      <c r="F157" s="121">
        <f>(قیمتها!$R$23/100)*D157</f>
        <v>0</v>
      </c>
    </row>
    <row r="158" spans="1:6" ht="29.25" customHeight="1" x14ac:dyDescent="0.25">
      <c r="A158" s="117"/>
      <c r="B158" s="118"/>
      <c r="C158" s="119" t="s">
        <v>4</v>
      </c>
      <c r="D158" s="120">
        <v>30</v>
      </c>
      <c r="E158" s="120"/>
      <c r="F158" s="121">
        <f>(قیمتها!$R$69/100)*D158</f>
        <v>0</v>
      </c>
    </row>
    <row r="159" spans="1:6" ht="29.25" customHeight="1" x14ac:dyDescent="0.25">
      <c r="A159" s="117"/>
      <c r="B159" s="118"/>
      <c r="C159" s="119" t="s">
        <v>201</v>
      </c>
      <c r="D159" s="120">
        <v>40</v>
      </c>
      <c r="E159" s="120"/>
      <c r="F159" s="121" t="e">
        <f>(قیمتها!$L$40/100)*D159</f>
        <v>#DIV/0!</v>
      </c>
    </row>
    <row r="160" spans="1:6" ht="29.25" customHeight="1" x14ac:dyDescent="0.25">
      <c r="A160" s="117"/>
      <c r="B160" s="118"/>
      <c r="C160" s="119" t="s">
        <v>77</v>
      </c>
      <c r="D160" s="120" t="s">
        <v>25</v>
      </c>
      <c r="E160" s="120"/>
      <c r="F160" s="121">
        <f>(قیمتها!$R$141/100)*10</f>
        <v>0</v>
      </c>
    </row>
    <row r="161" spans="1:6" ht="29.25" customHeight="1" x14ac:dyDescent="0.25">
      <c r="A161" s="117"/>
      <c r="B161" s="118"/>
      <c r="C161" s="119" t="s">
        <v>142</v>
      </c>
      <c r="D161" s="120"/>
      <c r="E161" s="120"/>
      <c r="F161" s="122">
        <f>قیمتها!X61</f>
        <v>0</v>
      </c>
    </row>
    <row r="162" spans="1:6" ht="29.25" customHeight="1" thickBot="1" x14ac:dyDescent="0.3">
      <c r="A162" s="124"/>
      <c r="B162" s="125"/>
      <c r="C162" s="126" t="s">
        <v>795</v>
      </c>
      <c r="D162" s="127"/>
      <c r="E162" s="127"/>
      <c r="F162" s="128" t="e">
        <f>SUM(F154:F161)</f>
        <v>#DIV/0!</v>
      </c>
    </row>
    <row r="163" spans="1:6" ht="29.25" customHeight="1" x14ac:dyDescent="0.25">
      <c r="A163" s="129" t="s">
        <v>812</v>
      </c>
      <c r="B163" s="130" t="s">
        <v>499</v>
      </c>
      <c r="C163" s="113" t="s">
        <v>2</v>
      </c>
      <c r="D163" s="114">
        <v>140</v>
      </c>
      <c r="E163" s="114">
        <v>380</v>
      </c>
      <c r="F163" s="115" t="e">
        <f>((قیمتها!$L$13)/100)*D163</f>
        <v>#DIV/0!</v>
      </c>
    </row>
    <row r="164" spans="1:6" ht="29.25" customHeight="1" x14ac:dyDescent="0.25">
      <c r="A164" s="131"/>
      <c r="B164" s="132"/>
      <c r="C164" s="119" t="s">
        <v>3</v>
      </c>
      <c r="D164" s="120">
        <v>80</v>
      </c>
      <c r="E164" s="120">
        <v>60</v>
      </c>
      <c r="F164" s="121">
        <f>(قیمتها!$R$107/100)*D164</f>
        <v>0</v>
      </c>
    </row>
    <row r="165" spans="1:6" ht="29.25" customHeight="1" x14ac:dyDescent="0.25">
      <c r="A165" s="131"/>
      <c r="B165" s="132"/>
      <c r="C165" s="119" t="s">
        <v>500</v>
      </c>
      <c r="D165" s="120">
        <v>20</v>
      </c>
      <c r="E165" s="120"/>
      <c r="F165" s="121">
        <f>(قیمتها!$R$124/100)*D165</f>
        <v>0</v>
      </c>
    </row>
    <row r="166" spans="1:6" ht="29.25" customHeight="1" x14ac:dyDescent="0.25">
      <c r="A166" s="131"/>
      <c r="B166" s="132"/>
      <c r="C166" s="119" t="s">
        <v>201</v>
      </c>
      <c r="D166" s="120">
        <v>20</v>
      </c>
      <c r="E166" s="120"/>
      <c r="F166" s="121" t="e">
        <f>(قیمتها!$L$40/100)*D166</f>
        <v>#DIV/0!</v>
      </c>
    </row>
    <row r="167" spans="1:6" ht="29.25" customHeight="1" x14ac:dyDescent="0.25">
      <c r="A167" s="131"/>
      <c r="B167" s="132"/>
      <c r="C167" s="119" t="s">
        <v>249</v>
      </c>
      <c r="D167" s="120">
        <v>15</v>
      </c>
      <c r="E167" s="120"/>
      <c r="F167" s="121" t="e">
        <f>(قیمتها!$L$39/100)*D167</f>
        <v>#DIV/0!</v>
      </c>
    </row>
    <row r="168" spans="1:6" ht="29.25" customHeight="1" x14ac:dyDescent="0.25">
      <c r="A168" s="131"/>
      <c r="B168" s="132"/>
      <c r="C168" s="119" t="s">
        <v>5</v>
      </c>
      <c r="D168" s="120">
        <v>10</v>
      </c>
      <c r="E168" s="120"/>
      <c r="F168" s="121">
        <f>(قیمتها!$R$23/100)*D168</f>
        <v>0</v>
      </c>
    </row>
    <row r="169" spans="1:6" ht="29.25" customHeight="1" x14ac:dyDescent="0.25">
      <c r="A169" s="131"/>
      <c r="B169" s="132"/>
      <c r="C169" s="119" t="s">
        <v>77</v>
      </c>
      <c r="D169" s="120" t="s">
        <v>11</v>
      </c>
      <c r="E169" s="120"/>
      <c r="F169" s="121">
        <f>(قیمتها!$R$141/100)*10</f>
        <v>0</v>
      </c>
    </row>
    <row r="170" spans="1:6" ht="29.25" customHeight="1" x14ac:dyDescent="0.25">
      <c r="A170" s="131"/>
      <c r="B170" s="132"/>
      <c r="C170" s="119" t="s">
        <v>142</v>
      </c>
      <c r="D170" s="120"/>
      <c r="E170" s="120"/>
      <c r="F170" s="122">
        <f>قیمتها!X25</f>
        <v>0</v>
      </c>
    </row>
    <row r="171" spans="1:6" ht="29.25" customHeight="1" thickBot="1" x14ac:dyDescent="0.3">
      <c r="A171" s="133"/>
      <c r="B171" s="134"/>
      <c r="C171" s="135" t="s">
        <v>795</v>
      </c>
      <c r="D171" s="136"/>
      <c r="E171" s="136"/>
      <c r="F171" s="137" t="e">
        <f>SUM(F163:F170)</f>
        <v>#DIV/0!</v>
      </c>
    </row>
    <row r="172" spans="1:6" ht="29.25" customHeight="1" x14ac:dyDescent="0.25">
      <c r="A172" s="111" t="s">
        <v>579</v>
      </c>
      <c r="B172" s="112" t="s">
        <v>501</v>
      </c>
      <c r="C172" s="113" t="s">
        <v>508</v>
      </c>
      <c r="D172" s="114">
        <v>80</v>
      </c>
      <c r="E172" s="114"/>
      <c r="F172" s="115">
        <f>(قیمتها!$R$111/100)*D172</f>
        <v>0</v>
      </c>
    </row>
    <row r="173" spans="1:6" ht="29.25" customHeight="1" x14ac:dyDescent="0.25">
      <c r="A173" s="117"/>
      <c r="B173" s="118"/>
      <c r="C173" s="119" t="s">
        <v>274</v>
      </c>
      <c r="D173" s="120">
        <v>10</v>
      </c>
      <c r="E173" s="120"/>
      <c r="F173" s="121">
        <f>(قیمتها!$R$6/100)*D173</f>
        <v>0</v>
      </c>
    </row>
    <row r="174" spans="1:6" ht="29.25" customHeight="1" x14ac:dyDescent="0.25">
      <c r="A174" s="117"/>
      <c r="B174" s="118"/>
      <c r="C174" s="119" t="s">
        <v>45</v>
      </c>
      <c r="D174" s="120">
        <v>50</v>
      </c>
      <c r="E174" s="120"/>
      <c r="F174" s="121">
        <f>(قیمتها!$R$26/100)*D174</f>
        <v>0</v>
      </c>
    </row>
    <row r="175" spans="1:6" ht="29.25" customHeight="1" x14ac:dyDescent="0.25">
      <c r="A175" s="117"/>
      <c r="B175" s="118"/>
      <c r="C175" s="119" t="s">
        <v>5</v>
      </c>
      <c r="D175" s="120">
        <v>10</v>
      </c>
      <c r="E175" s="120"/>
      <c r="F175" s="121">
        <f>(قیمتها!$R$23/100)*D175</f>
        <v>0</v>
      </c>
    </row>
    <row r="176" spans="1:6" ht="29.25" customHeight="1" x14ac:dyDescent="0.25">
      <c r="A176" s="117"/>
      <c r="B176" s="118"/>
      <c r="C176" s="119" t="s">
        <v>502</v>
      </c>
      <c r="D176" s="120">
        <v>3</v>
      </c>
      <c r="E176" s="120"/>
      <c r="F176" s="121">
        <f>(قیمتها!$R$31/10)*D176</f>
        <v>0</v>
      </c>
    </row>
    <row r="177" spans="1:6" ht="29.25" customHeight="1" x14ac:dyDescent="0.25">
      <c r="A177" s="117"/>
      <c r="B177" s="118"/>
      <c r="C177" s="119" t="s">
        <v>201</v>
      </c>
      <c r="D177" s="120">
        <v>30</v>
      </c>
      <c r="E177" s="120"/>
      <c r="F177" s="121" t="e">
        <f>(قیمتها!$L$40/100)*D177</f>
        <v>#DIV/0!</v>
      </c>
    </row>
    <row r="178" spans="1:6" ht="29.25" customHeight="1" x14ac:dyDescent="0.25">
      <c r="A178" s="117"/>
      <c r="B178" s="118"/>
      <c r="C178" s="119" t="s">
        <v>77</v>
      </c>
      <c r="D178" s="120" t="s">
        <v>25</v>
      </c>
      <c r="E178" s="120"/>
      <c r="F178" s="121">
        <f>(قیمتها!$R$141/100)*10</f>
        <v>0</v>
      </c>
    </row>
    <row r="179" spans="1:6" ht="29.25" customHeight="1" x14ac:dyDescent="0.25">
      <c r="A179" s="117"/>
      <c r="B179" s="118"/>
      <c r="C179" s="119" t="s">
        <v>142</v>
      </c>
      <c r="D179" s="120"/>
      <c r="E179" s="120"/>
      <c r="F179" s="122">
        <f>قیمتها!X62</f>
        <v>0</v>
      </c>
    </row>
    <row r="180" spans="1:6" ht="29.25" customHeight="1" thickBot="1" x14ac:dyDescent="0.3">
      <c r="A180" s="124"/>
      <c r="B180" s="125"/>
      <c r="C180" s="126" t="s">
        <v>795</v>
      </c>
      <c r="D180" s="127"/>
      <c r="E180" s="127"/>
      <c r="F180" s="128" t="e">
        <f>SUM(F172:F179)</f>
        <v>#DIV/0!</v>
      </c>
    </row>
    <row r="181" spans="1:6" ht="29.25" customHeight="1" x14ac:dyDescent="0.25">
      <c r="A181" s="129" t="s">
        <v>812</v>
      </c>
      <c r="B181" s="130" t="s">
        <v>542</v>
      </c>
      <c r="C181" s="113" t="s">
        <v>2</v>
      </c>
      <c r="D181" s="114">
        <v>140</v>
      </c>
      <c r="E181" s="114">
        <v>380</v>
      </c>
      <c r="F181" s="115" t="e">
        <f>((قیمتها!$L$13)/100)*D181</f>
        <v>#DIV/0!</v>
      </c>
    </row>
    <row r="182" spans="1:6" ht="29.25" customHeight="1" x14ac:dyDescent="0.25">
      <c r="A182" s="131"/>
      <c r="B182" s="132"/>
      <c r="C182" s="119" t="s">
        <v>164</v>
      </c>
      <c r="D182" s="120">
        <v>80</v>
      </c>
      <c r="E182" s="120">
        <v>60</v>
      </c>
      <c r="F182" s="121">
        <f>(قیمتها!$R$75/100)*D182</f>
        <v>0</v>
      </c>
    </row>
    <row r="183" spans="1:6" ht="29.25" customHeight="1" x14ac:dyDescent="0.25">
      <c r="A183" s="131"/>
      <c r="B183" s="132"/>
      <c r="C183" s="119" t="s">
        <v>500</v>
      </c>
      <c r="D183" s="120">
        <v>20</v>
      </c>
      <c r="E183" s="120"/>
      <c r="F183" s="121">
        <f>(قیمتها!$R$124/100)*D183</f>
        <v>0</v>
      </c>
    </row>
    <row r="184" spans="1:6" ht="29.25" customHeight="1" x14ac:dyDescent="0.25">
      <c r="A184" s="131"/>
      <c r="B184" s="132"/>
      <c r="C184" s="119" t="s">
        <v>201</v>
      </c>
      <c r="D184" s="120">
        <v>20</v>
      </c>
      <c r="E184" s="120"/>
      <c r="F184" s="121" t="e">
        <f>(قیمتها!$L$40/100)*D184</f>
        <v>#DIV/0!</v>
      </c>
    </row>
    <row r="185" spans="1:6" ht="29.25" customHeight="1" x14ac:dyDescent="0.25">
      <c r="A185" s="131"/>
      <c r="B185" s="132"/>
      <c r="C185" s="119" t="s">
        <v>249</v>
      </c>
      <c r="D185" s="120">
        <v>15</v>
      </c>
      <c r="E185" s="120"/>
      <c r="F185" s="121" t="e">
        <f>(قیمتها!$L$39/100)*D185</f>
        <v>#DIV/0!</v>
      </c>
    </row>
    <row r="186" spans="1:6" ht="29.25" customHeight="1" x14ac:dyDescent="0.25">
      <c r="A186" s="131"/>
      <c r="B186" s="132"/>
      <c r="C186" s="119" t="s">
        <v>5</v>
      </c>
      <c r="D186" s="120">
        <v>10</v>
      </c>
      <c r="E186" s="120"/>
      <c r="F186" s="121">
        <f>(قیمتها!$R$23/100)*D186</f>
        <v>0</v>
      </c>
    </row>
    <row r="187" spans="1:6" ht="29.25" customHeight="1" x14ac:dyDescent="0.25">
      <c r="A187" s="131"/>
      <c r="B187" s="132"/>
      <c r="C187" s="119" t="s">
        <v>77</v>
      </c>
      <c r="D187" s="120" t="s">
        <v>11</v>
      </c>
      <c r="E187" s="120"/>
      <c r="F187" s="121">
        <f>(قیمتها!$R$141/100)*10</f>
        <v>0</v>
      </c>
    </row>
    <row r="188" spans="1:6" ht="29.25" customHeight="1" x14ac:dyDescent="0.25">
      <c r="A188" s="131"/>
      <c r="B188" s="132"/>
      <c r="C188" s="119" t="s">
        <v>142</v>
      </c>
      <c r="D188" s="120"/>
      <c r="E188" s="120"/>
      <c r="F188" s="122">
        <f>قیمتها!X31</f>
        <v>0</v>
      </c>
    </row>
    <row r="189" spans="1:6" ht="29.25" customHeight="1" thickBot="1" x14ac:dyDescent="0.3">
      <c r="A189" s="133"/>
      <c r="B189" s="134"/>
      <c r="C189" s="135" t="s">
        <v>795</v>
      </c>
      <c r="D189" s="136"/>
      <c r="E189" s="136"/>
      <c r="F189" s="137" t="e">
        <f>SUM(F181:F188)</f>
        <v>#DIV/0!</v>
      </c>
    </row>
    <row r="190" spans="1:6" ht="29.25" customHeight="1" x14ac:dyDescent="0.25">
      <c r="A190" s="111" t="s">
        <v>812</v>
      </c>
      <c r="B190" s="112" t="s">
        <v>125</v>
      </c>
      <c r="C190" s="113" t="s">
        <v>2</v>
      </c>
      <c r="D190" s="114">
        <v>160</v>
      </c>
      <c r="E190" s="114">
        <v>380</v>
      </c>
      <c r="F190" s="115" t="e">
        <f>((قیمتها!$L$13)/100)*D190</f>
        <v>#DIV/0!</v>
      </c>
    </row>
    <row r="191" spans="1:6" ht="29.25" customHeight="1" x14ac:dyDescent="0.25">
      <c r="A191" s="117"/>
      <c r="B191" s="118"/>
      <c r="C191" s="119" t="s">
        <v>796</v>
      </c>
      <c r="D191" s="120">
        <v>230</v>
      </c>
      <c r="E191" s="120">
        <v>180</v>
      </c>
      <c r="F191" s="121">
        <f>(قیمتها!$R$47/100)*D191</f>
        <v>0</v>
      </c>
    </row>
    <row r="192" spans="1:6" ht="29.25" customHeight="1" x14ac:dyDescent="0.25">
      <c r="A192" s="117"/>
      <c r="B192" s="118"/>
      <c r="C192" s="119" t="s">
        <v>14</v>
      </c>
      <c r="D192" s="120">
        <v>1E-3</v>
      </c>
      <c r="E192" s="120"/>
      <c r="F192" s="121">
        <f>(قیمتها!$R$54/100)*D192</f>
        <v>0</v>
      </c>
    </row>
    <row r="193" spans="1:6" ht="29.25" customHeight="1" x14ac:dyDescent="0.25">
      <c r="A193" s="117"/>
      <c r="B193" s="118"/>
      <c r="C193" s="119" t="s">
        <v>22</v>
      </c>
      <c r="D193" s="120">
        <v>5</v>
      </c>
      <c r="E193" s="120"/>
      <c r="F193" s="121">
        <f>(قیمتها!$R$53/100)*D193</f>
        <v>0</v>
      </c>
    </row>
    <row r="194" spans="1:6" ht="29.25" customHeight="1" x14ac:dyDescent="0.25">
      <c r="A194" s="117"/>
      <c r="B194" s="118"/>
      <c r="C194" s="119" t="s">
        <v>249</v>
      </c>
      <c r="D194" s="120">
        <v>20</v>
      </c>
      <c r="E194" s="120"/>
      <c r="F194" s="121" t="e">
        <f>(قیمتها!$L$39/100)*D194</f>
        <v>#DIV/0!</v>
      </c>
    </row>
    <row r="195" spans="1:6" ht="29.25" customHeight="1" x14ac:dyDescent="0.25">
      <c r="A195" s="117"/>
      <c r="B195" s="118"/>
      <c r="C195" s="119" t="s">
        <v>5</v>
      </c>
      <c r="D195" s="120">
        <v>10</v>
      </c>
      <c r="E195" s="120"/>
      <c r="F195" s="121">
        <f>(قیمتها!$R$23/100)*D195</f>
        <v>0</v>
      </c>
    </row>
    <row r="196" spans="1:6" ht="29.25" customHeight="1" x14ac:dyDescent="0.25">
      <c r="A196" s="117"/>
      <c r="B196" s="118"/>
      <c r="C196" s="119" t="s">
        <v>23</v>
      </c>
      <c r="D196" s="120">
        <v>5</v>
      </c>
      <c r="E196" s="120"/>
      <c r="F196" s="121">
        <f>(قیمتها!$R$143/100)*D196</f>
        <v>0</v>
      </c>
    </row>
    <row r="197" spans="1:6" ht="29.25" customHeight="1" x14ac:dyDescent="0.25">
      <c r="A197" s="117"/>
      <c r="B197" s="118"/>
      <c r="C197" s="119" t="s">
        <v>7</v>
      </c>
      <c r="D197" s="120">
        <v>5</v>
      </c>
      <c r="E197" s="120"/>
      <c r="F197" s="121" t="e">
        <f>(قیمتها!$L$6/1000)*D197</f>
        <v>#DIV/0!</v>
      </c>
    </row>
    <row r="198" spans="1:6" ht="29.25" customHeight="1" x14ac:dyDescent="0.25">
      <c r="A198" s="117"/>
      <c r="B198" s="118"/>
      <c r="C198" s="119" t="s">
        <v>77</v>
      </c>
      <c r="D198" s="120" t="s">
        <v>25</v>
      </c>
      <c r="E198" s="120"/>
      <c r="F198" s="121">
        <f>(قیمتها!$R$141/100)*10</f>
        <v>0</v>
      </c>
    </row>
    <row r="199" spans="1:6" ht="29.25" customHeight="1" x14ac:dyDescent="0.25">
      <c r="A199" s="117"/>
      <c r="B199" s="118"/>
      <c r="C199" s="119" t="s">
        <v>201</v>
      </c>
      <c r="D199" s="120">
        <v>30</v>
      </c>
      <c r="E199" s="120"/>
      <c r="F199" s="121" t="e">
        <f>(قیمتها!$L$40/100)*D199</f>
        <v>#DIV/0!</v>
      </c>
    </row>
    <row r="200" spans="1:6" ht="29.25" customHeight="1" x14ac:dyDescent="0.25">
      <c r="A200" s="117"/>
      <c r="B200" s="118"/>
      <c r="C200" s="119" t="s">
        <v>142</v>
      </c>
      <c r="D200" s="120"/>
      <c r="E200" s="120"/>
      <c r="F200" s="122">
        <f>قیمتها!X19</f>
        <v>0</v>
      </c>
    </row>
    <row r="201" spans="1:6" ht="29.25" customHeight="1" thickBot="1" x14ac:dyDescent="0.3">
      <c r="A201" s="124"/>
      <c r="B201" s="125"/>
      <c r="C201" s="126" t="s">
        <v>795</v>
      </c>
      <c r="D201" s="127"/>
      <c r="E201" s="127"/>
      <c r="F201" s="128" t="e">
        <f>SUM(F190:F200)</f>
        <v>#DIV/0!</v>
      </c>
    </row>
    <row r="202" spans="1:6" ht="29.25" customHeight="1" x14ac:dyDescent="0.25">
      <c r="A202" s="129" t="s">
        <v>812</v>
      </c>
      <c r="B202" s="130" t="s">
        <v>651</v>
      </c>
      <c r="C202" s="113" t="s">
        <v>2</v>
      </c>
      <c r="D202" s="114">
        <v>140</v>
      </c>
      <c r="E202" s="114">
        <v>350</v>
      </c>
      <c r="F202" s="115" t="e">
        <f>((قیمتها!$L$13)/100)*D202</f>
        <v>#DIV/0!</v>
      </c>
    </row>
    <row r="203" spans="1:6" ht="29.25" customHeight="1" x14ac:dyDescent="0.25">
      <c r="A203" s="131"/>
      <c r="B203" s="132"/>
      <c r="C203" s="119" t="s">
        <v>3</v>
      </c>
      <c r="D203" s="120">
        <v>80</v>
      </c>
      <c r="E203" s="120"/>
      <c r="F203" s="121">
        <f>(قیمتها!$R$107/100)*D203</f>
        <v>0</v>
      </c>
    </row>
    <row r="204" spans="1:6" ht="29.25" customHeight="1" x14ac:dyDescent="0.25">
      <c r="A204" s="131"/>
      <c r="B204" s="132"/>
      <c r="C204" s="119" t="s">
        <v>4</v>
      </c>
      <c r="D204" s="120">
        <v>50</v>
      </c>
      <c r="E204" s="120"/>
      <c r="F204" s="121">
        <f>(قیمتها!$R$69/100)*D204</f>
        <v>0</v>
      </c>
    </row>
    <row r="205" spans="1:6" ht="29.25" customHeight="1" x14ac:dyDescent="0.25">
      <c r="A205" s="131"/>
      <c r="B205" s="132"/>
      <c r="C205" s="119" t="s">
        <v>201</v>
      </c>
      <c r="D205" s="120">
        <v>25</v>
      </c>
      <c r="E205" s="120"/>
      <c r="F205" s="121" t="e">
        <f>(قیمتها!$L$40/100)*D205</f>
        <v>#DIV/0!</v>
      </c>
    </row>
    <row r="206" spans="1:6" ht="29.25" customHeight="1" x14ac:dyDescent="0.25">
      <c r="A206" s="131"/>
      <c r="B206" s="132"/>
      <c r="C206" s="119" t="s">
        <v>249</v>
      </c>
      <c r="D206" s="120">
        <v>20</v>
      </c>
      <c r="E206" s="120"/>
      <c r="F206" s="121" t="e">
        <f>(قیمتها!$L$39/100)*D206</f>
        <v>#DIV/0!</v>
      </c>
    </row>
    <row r="207" spans="1:6" ht="29.25" customHeight="1" x14ac:dyDescent="0.25">
      <c r="A207" s="131"/>
      <c r="B207" s="132"/>
      <c r="C207" s="119" t="s">
        <v>7</v>
      </c>
      <c r="D207" s="120">
        <v>3</v>
      </c>
      <c r="E207" s="120"/>
      <c r="F207" s="121" t="e">
        <f>(قیمتها!$L$6/1000)*D207</f>
        <v>#DIV/0!</v>
      </c>
    </row>
    <row r="208" spans="1:6" ht="29.25" customHeight="1" x14ac:dyDescent="0.25">
      <c r="A208" s="131"/>
      <c r="B208" s="132"/>
      <c r="C208" s="119" t="s">
        <v>5</v>
      </c>
      <c r="D208" s="120">
        <v>15</v>
      </c>
      <c r="E208" s="120"/>
      <c r="F208" s="121">
        <f>(قیمتها!$R$23/100)*D208</f>
        <v>0</v>
      </c>
    </row>
    <row r="209" spans="1:6" ht="29.25" customHeight="1" x14ac:dyDescent="0.25">
      <c r="A209" s="131"/>
      <c r="B209" s="132"/>
      <c r="C209" s="119" t="s">
        <v>77</v>
      </c>
      <c r="D209" s="120" t="s">
        <v>25</v>
      </c>
      <c r="E209" s="120"/>
      <c r="F209" s="121">
        <f>(قیمتها!$R$141/100)*10</f>
        <v>0</v>
      </c>
    </row>
    <row r="210" spans="1:6" ht="29.25" customHeight="1" x14ac:dyDescent="0.25">
      <c r="A210" s="131"/>
      <c r="B210" s="132"/>
      <c r="C210" s="119" t="s">
        <v>142</v>
      </c>
      <c r="D210" s="120"/>
      <c r="E210" s="120"/>
      <c r="F210" s="122">
        <f>قیمتها!X4</f>
        <v>0</v>
      </c>
    </row>
    <row r="211" spans="1:6" ht="29.25" customHeight="1" thickBot="1" x14ac:dyDescent="0.3">
      <c r="A211" s="133"/>
      <c r="B211" s="134"/>
      <c r="C211" s="135" t="s">
        <v>795</v>
      </c>
      <c r="D211" s="136"/>
      <c r="E211" s="136"/>
      <c r="F211" s="137" t="e">
        <f>SUM(F202:F210)</f>
        <v>#DIV/0!</v>
      </c>
    </row>
    <row r="212" spans="1:6" ht="29.25" customHeight="1" x14ac:dyDescent="0.25">
      <c r="A212" s="111" t="s">
        <v>812</v>
      </c>
      <c r="B212" s="112" t="s">
        <v>27</v>
      </c>
      <c r="C212" s="113" t="s">
        <v>2</v>
      </c>
      <c r="D212" s="114">
        <v>160</v>
      </c>
      <c r="E212" s="114">
        <v>380</v>
      </c>
      <c r="F212" s="115" t="e">
        <f>((قیمتها!$L$13)/100)*D212</f>
        <v>#DIV/0!</v>
      </c>
    </row>
    <row r="213" spans="1:6" ht="29.25" customHeight="1" x14ac:dyDescent="0.25">
      <c r="A213" s="117"/>
      <c r="B213" s="118"/>
      <c r="C213" s="119" t="s">
        <v>3</v>
      </c>
      <c r="D213" s="120">
        <v>80</v>
      </c>
      <c r="E213" s="120">
        <v>60</v>
      </c>
      <c r="F213" s="121">
        <f>(قیمتها!$R$107/100)*D213</f>
        <v>0</v>
      </c>
    </row>
    <row r="214" spans="1:6" ht="29.25" customHeight="1" x14ac:dyDescent="0.25">
      <c r="A214" s="117"/>
      <c r="B214" s="118"/>
      <c r="C214" s="119" t="s">
        <v>28</v>
      </c>
      <c r="D214" s="120">
        <v>80</v>
      </c>
      <c r="E214" s="120"/>
      <c r="F214" s="121">
        <f>(قیمتها!$R$94/100)*D214</f>
        <v>0</v>
      </c>
    </row>
    <row r="215" spans="1:6" ht="29.25" customHeight="1" x14ac:dyDescent="0.25">
      <c r="A215" s="117"/>
      <c r="B215" s="118"/>
      <c r="C215" s="119" t="s">
        <v>637</v>
      </c>
      <c r="D215" s="120">
        <v>50</v>
      </c>
      <c r="E215" s="120"/>
      <c r="F215" s="121" t="e">
        <f>(قیمتها!$L$54/1000)*D215</f>
        <v>#DIV/0!</v>
      </c>
    </row>
    <row r="216" spans="1:6" ht="29.25" customHeight="1" x14ac:dyDescent="0.25">
      <c r="A216" s="117"/>
      <c r="B216" s="118"/>
      <c r="C216" s="119" t="s">
        <v>201</v>
      </c>
      <c r="D216" s="120">
        <v>25</v>
      </c>
      <c r="E216" s="120"/>
      <c r="F216" s="121" t="e">
        <f>(قیمتها!$L$40/100)*D216</f>
        <v>#DIV/0!</v>
      </c>
    </row>
    <row r="217" spans="1:6" ht="29.25" customHeight="1" x14ac:dyDescent="0.25">
      <c r="A217" s="117"/>
      <c r="B217" s="118"/>
      <c r="C217" s="119" t="s">
        <v>5</v>
      </c>
      <c r="D217" s="120">
        <v>10</v>
      </c>
      <c r="E217" s="120"/>
      <c r="F217" s="121">
        <f>(قیمتها!$R$23/100)*D217</f>
        <v>0</v>
      </c>
    </row>
    <row r="218" spans="1:6" ht="29.25" customHeight="1" x14ac:dyDescent="0.25">
      <c r="A218" s="117"/>
      <c r="B218" s="118"/>
      <c r="C218" s="119" t="s">
        <v>334</v>
      </c>
      <c r="D218" s="120">
        <v>1</v>
      </c>
      <c r="E218" s="120"/>
      <c r="F218" s="121">
        <f>(قیمتها!$R$119/100)*D218</f>
        <v>0</v>
      </c>
    </row>
    <row r="219" spans="1:6" ht="29.25" customHeight="1" x14ac:dyDescent="0.25">
      <c r="A219" s="117"/>
      <c r="B219" s="118"/>
      <c r="C219" s="119" t="s">
        <v>262</v>
      </c>
      <c r="D219" s="120">
        <v>10</v>
      </c>
      <c r="E219" s="120"/>
      <c r="F219" s="121">
        <f>(قیمتها!$R$115/100)*D219</f>
        <v>0</v>
      </c>
    </row>
    <row r="220" spans="1:6" ht="29.25" customHeight="1" x14ac:dyDescent="0.25">
      <c r="A220" s="117"/>
      <c r="B220" s="118"/>
      <c r="C220" s="119" t="s">
        <v>77</v>
      </c>
      <c r="D220" s="120" t="s">
        <v>25</v>
      </c>
      <c r="E220" s="120"/>
      <c r="F220" s="121">
        <f>(قیمتها!$R$141/100)*10</f>
        <v>0</v>
      </c>
    </row>
    <row r="221" spans="1:6" ht="29.25" customHeight="1" x14ac:dyDescent="0.25">
      <c r="A221" s="117"/>
      <c r="B221" s="118"/>
      <c r="C221" s="119" t="s">
        <v>7</v>
      </c>
      <c r="D221" s="120">
        <v>5</v>
      </c>
      <c r="E221" s="120"/>
      <c r="F221" s="121" t="e">
        <f>(قیمتها!$L$6/1000)*D221</f>
        <v>#DIV/0!</v>
      </c>
    </row>
    <row r="222" spans="1:6" ht="29.25" customHeight="1" x14ac:dyDescent="0.25">
      <c r="A222" s="117"/>
      <c r="B222" s="118"/>
      <c r="C222" s="119" t="s">
        <v>142</v>
      </c>
      <c r="D222" s="120"/>
      <c r="E222" s="120"/>
      <c r="F222" s="122">
        <f>قیمتها!X14</f>
        <v>0</v>
      </c>
    </row>
    <row r="223" spans="1:6" ht="29.25" customHeight="1" thickBot="1" x14ac:dyDescent="0.3">
      <c r="A223" s="124"/>
      <c r="B223" s="125"/>
      <c r="C223" s="126" t="s">
        <v>795</v>
      </c>
      <c r="D223" s="127"/>
      <c r="E223" s="127"/>
      <c r="F223" s="128" t="e">
        <f>SUM(F212:F222)</f>
        <v>#DIV/0!</v>
      </c>
    </row>
    <row r="224" spans="1:6" ht="29.25" customHeight="1" x14ac:dyDescent="0.25">
      <c r="A224" s="129" t="s">
        <v>812</v>
      </c>
      <c r="B224" s="130" t="s">
        <v>123</v>
      </c>
      <c r="C224" s="113" t="s">
        <v>2</v>
      </c>
      <c r="D224" s="114">
        <v>160</v>
      </c>
      <c r="E224" s="114">
        <v>380</v>
      </c>
      <c r="F224" s="115" t="e">
        <f>((قیمتها!$L$13)/100)*D224</f>
        <v>#DIV/0!</v>
      </c>
    </row>
    <row r="225" spans="1:6" ht="29.25" customHeight="1" x14ac:dyDescent="0.25">
      <c r="A225" s="131"/>
      <c r="B225" s="132"/>
      <c r="C225" s="119" t="s">
        <v>3</v>
      </c>
      <c r="D225" s="120">
        <v>80</v>
      </c>
      <c r="E225" s="120">
        <v>60</v>
      </c>
      <c r="F225" s="121">
        <f>(قیمتها!$R$107/100)*D225</f>
        <v>0</v>
      </c>
    </row>
    <row r="226" spans="1:6" ht="29.25" customHeight="1" x14ac:dyDescent="0.25">
      <c r="A226" s="131"/>
      <c r="B226" s="132"/>
      <c r="C226" s="119" t="s">
        <v>6</v>
      </c>
      <c r="D226" s="120">
        <v>20</v>
      </c>
      <c r="E226" s="120"/>
      <c r="F226" s="121">
        <f>(قیمتها!$R$109/100)*D226</f>
        <v>0</v>
      </c>
    </row>
    <row r="227" spans="1:6" ht="29.25" customHeight="1" x14ac:dyDescent="0.25">
      <c r="A227" s="131"/>
      <c r="B227" s="132"/>
      <c r="C227" s="119" t="s">
        <v>26</v>
      </c>
      <c r="D227" s="120">
        <v>70</v>
      </c>
      <c r="E227" s="120"/>
      <c r="F227" s="121">
        <f>(قیمتها!$R$13/100)*D227</f>
        <v>0</v>
      </c>
    </row>
    <row r="228" spans="1:6" ht="29.25" customHeight="1" x14ac:dyDescent="0.25">
      <c r="A228" s="131"/>
      <c r="B228" s="132"/>
      <c r="C228" s="119" t="s">
        <v>249</v>
      </c>
      <c r="D228" s="120">
        <v>25</v>
      </c>
      <c r="E228" s="120"/>
      <c r="F228" s="121" t="e">
        <f>(قیمتها!$L$39/100)*D228</f>
        <v>#DIV/0!</v>
      </c>
    </row>
    <row r="229" spans="1:6" ht="29.25" customHeight="1" x14ac:dyDescent="0.25">
      <c r="A229" s="131"/>
      <c r="B229" s="132"/>
      <c r="C229" s="119" t="s">
        <v>205</v>
      </c>
      <c r="D229" s="120">
        <v>20</v>
      </c>
      <c r="E229" s="120"/>
      <c r="F229" s="121" t="e">
        <f>(قیمتها!$L$41/100)*D229</f>
        <v>#DIV/0!</v>
      </c>
    </row>
    <row r="230" spans="1:6" ht="29.25" customHeight="1" x14ac:dyDescent="0.25">
      <c r="A230" s="131"/>
      <c r="B230" s="132"/>
      <c r="C230" s="119" t="s">
        <v>201</v>
      </c>
      <c r="D230" s="120">
        <v>10</v>
      </c>
      <c r="E230" s="120"/>
      <c r="F230" s="121" t="e">
        <f>(قیمتها!$L$40/100)*D230</f>
        <v>#DIV/0!</v>
      </c>
    </row>
    <row r="231" spans="1:6" ht="29.25" customHeight="1" x14ac:dyDescent="0.25">
      <c r="A231" s="131"/>
      <c r="B231" s="132"/>
      <c r="C231" s="119" t="s">
        <v>5</v>
      </c>
      <c r="D231" s="120">
        <v>10</v>
      </c>
      <c r="E231" s="120"/>
      <c r="F231" s="121">
        <f>(قیمتها!$R$23/100)*D231</f>
        <v>0</v>
      </c>
    </row>
    <row r="232" spans="1:6" ht="29.25" customHeight="1" x14ac:dyDescent="0.25">
      <c r="A232" s="131"/>
      <c r="B232" s="132"/>
      <c r="C232" s="119" t="s">
        <v>7</v>
      </c>
      <c r="D232" s="120">
        <v>3</v>
      </c>
      <c r="E232" s="120"/>
      <c r="F232" s="121" t="e">
        <f>(قیمتها!$L$6/1000)*D232</f>
        <v>#DIV/0!</v>
      </c>
    </row>
    <row r="233" spans="1:6" ht="29.25" customHeight="1" x14ac:dyDescent="0.25">
      <c r="A233" s="131"/>
      <c r="B233" s="132"/>
      <c r="C233" s="119" t="s">
        <v>77</v>
      </c>
      <c r="D233" s="120" t="s">
        <v>25</v>
      </c>
      <c r="E233" s="120"/>
      <c r="F233" s="121">
        <f>(قیمتها!$R$141/100)*10</f>
        <v>0</v>
      </c>
    </row>
    <row r="234" spans="1:6" ht="29.25" customHeight="1" x14ac:dyDescent="0.25">
      <c r="A234" s="131"/>
      <c r="B234" s="132"/>
      <c r="C234" s="119" t="s">
        <v>142</v>
      </c>
      <c r="D234" s="120"/>
      <c r="E234" s="120"/>
      <c r="F234" s="122">
        <f>قیمتها!X12</f>
        <v>0</v>
      </c>
    </row>
    <row r="235" spans="1:6" ht="29.25" customHeight="1" thickBot="1" x14ac:dyDescent="0.3">
      <c r="A235" s="133"/>
      <c r="B235" s="134"/>
      <c r="C235" s="135" t="s">
        <v>795</v>
      </c>
      <c r="D235" s="136"/>
      <c r="E235" s="136"/>
      <c r="F235" s="137" t="e">
        <f>SUM(F224:F234)</f>
        <v>#DIV/0!</v>
      </c>
    </row>
    <row r="236" spans="1:6" ht="29.25" customHeight="1" x14ac:dyDescent="0.25">
      <c r="A236" s="111" t="s">
        <v>812</v>
      </c>
      <c r="B236" s="112" t="s">
        <v>314</v>
      </c>
      <c r="C236" s="113" t="s">
        <v>2</v>
      </c>
      <c r="D236" s="114">
        <v>160</v>
      </c>
      <c r="E236" s="114">
        <v>380</v>
      </c>
      <c r="F236" s="115" t="e">
        <f>((قیمتها!$L$13)/100)*D236</f>
        <v>#DIV/0!</v>
      </c>
    </row>
    <row r="237" spans="1:6" ht="29.25" customHeight="1" x14ac:dyDescent="0.25">
      <c r="A237" s="117"/>
      <c r="B237" s="118"/>
      <c r="C237" s="119" t="s">
        <v>201</v>
      </c>
      <c r="D237" s="120">
        <v>15</v>
      </c>
      <c r="E237" s="120"/>
      <c r="F237" s="121" t="e">
        <f>(قیمتها!$L$40/100)*D237</f>
        <v>#DIV/0!</v>
      </c>
    </row>
    <row r="238" spans="1:6" ht="29.25" customHeight="1" x14ac:dyDescent="0.25">
      <c r="A238" s="117"/>
      <c r="B238" s="118"/>
      <c r="C238" s="119" t="s">
        <v>205</v>
      </c>
      <c r="D238" s="120">
        <v>25</v>
      </c>
      <c r="E238" s="120"/>
      <c r="F238" s="121" t="e">
        <f>(قیمتها!$L$41/100)*D238</f>
        <v>#DIV/0!</v>
      </c>
    </row>
    <row r="239" spans="1:6" ht="29.25" customHeight="1" x14ac:dyDescent="0.25">
      <c r="A239" s="117"/>
      <c r="B239" s="118"/>
      <c r="C239" s="119" t="s">
        <v>7</v>
      </c>
      <c r="D239" s="120">
        <v>10</v>
      </c>
      <c r="E239" s="120"/>
      <c r="F239" s="121" t="e">
        <f>(قیمتها!$L$6/1000)*D239</f>
        <v>#DIV/0!</v>
      </c>
    </row>
    <row r="240" spans="1:6" ht="29.25" customHeight="1" x14ac:dyDescent="0.25">
      <c r="A240" s="117"/>
      <c r="B240" s="118"/>
      <c r="C240" s="119" t="s">
        <v>5</v>
      </c>
      <c r="D240" s="120">
        <v>10</v>
      </c>
      <c r="E240" s="120"/>
      <c r="F240" s="121">
        <f>(قیمتها!$R$23/100)*D240</f>
        <v>0</v>
      </c>
    </row>
    <row r="241" spans="1:6" ht="29.25" customHeight="1" x14ac:dyDescent="0.25">
      <c r="A241" s="117"/>
      <c r="B241" s="118"/>
      <c r="C241" s="119" t="s">
        <v>588</v>
      </c>
      <c r="D241" s="120">
        <v>60</v>
      </c>
      <c r="E241" s="120"/>
      <c r="F241" s="121" t="e">
        <f>(قیمتها!$L$54/1000)*D241</f>
        <v>#DIV/0!</v>
      </c>
    </row>
    <row r="242" spans="1:6" ht="29.25" customHeight="1" x14ac:dyDescent="0.25">
      <c r="A242" s="117"/>
      <c r="B242" s="118"/>
      <c r="C242" s="119" t="s">
        <v>77</v>
      </c>
      <c r="D242" s="120" t="s">
        <v>25</v>
      </c>
      <c r="E242" s="120"/>
      <c r="F242" s="121">
        <f>(قیمتها!$R$141/100)*10</f>
        <v>0</v>
      </c>
    </row>
    <row r="243" spans="1:6" ht="29.25" customHeight="1" x14ac:dyDescent="0.25">
      <c r="A243" s="117"/>
      <c r="B243" s="118"/>
      <c r="C243" s="119" t="s">
        <v>799</v>
      </c>
      <c r="D243" s="120">
        <v>180</v>
      </c>
      <c r="E243" s="120">
        <v>150</v>
      </c>
      <c r="F243" s="121">
        <f>(قیمتها!$R$126/100)*D243</f>
        <v>0</v>
      </c>
    </row>
    <row r="244" spans="1:6" ht="29.25" customHeight="1" x14ac:dyDescent="0.25">
      <c r="A244" s="117"/>
      <c r="B244" s="118"/>
      <c r="C244" s="119" t="s">
        <v>142</v>
      </c>
      <c r="D244" s="120"/>
      <c r="E244" s="120"/>
      <c r="F244" s="122">
        <f>قیمتها!X40</f>
        <v>0</v>
      </c>
    </row>
    <row r="245" spans="1:6" ht="29.25" customHeight="1" thickBot="1" x14ac:dyDescent="0.3">
      <c r="A245" s="124"/>
      <c r="B245" s="125"/>
      <c r="C245" s="126" t="s">
        <v>795</v>
      </c>
      <c r="D245" s="127"/>
      <c r="E245" s="127"/>
      <c r="F245" s="128" t="e">
        <f>SUM(F236:F244)</f>
        <v>#DIV/0!</v>
      </c>
    </row>
    <row r="246" spans="1:6" ht="29.25" customHeight="1" x14ac:dyDescent="0.25">
      <c r="A246" s="129" t="s">
        <v>812</v>
      </c>
      <c r="B246" s="130" t="s">
        <v>780</v>
      </c>
      <c r="C246" s="113" t="s">
        <v>2</v>
      </c>
      <c r="D246" s="114">
        <v>160</v>
      </c>
      <c r="E246" s="114">
        <v>380</v>
      </c>
      <c r="F246" s="115" t="e">
        <f>((قیمتها!$L$13)/100)*D246</f>
        <v>#DIV/0!</v>
      </c>
    </row>
    <row r="247" spans="1:6" ht="29.25" customHeight="1" x14ac:dyDescent="0.25">
      <c r="A247" s="131"/>
      <c r="B247" s="132"/>
      <c r="C247" s="119" t="s">
        <v>802</v>
      </c>
      <c r="D247" s="120">
        <v>25</v>
      </c>
      <c r="E247" s="120"/>
      <c r="F247" s="121">
        <f>(قیمتها!$R$127/100)*D247</f>
        <v>0</v>
      </c>
    </row>
    <row r="248" spans="1:6" ht="29.25" customHeight="1" x14ac:dyDescent="0.25">
      <c r="A248" s="131"/>
      <c r="B248" s="132"/>
      <c r="C248" s="119" t="s">
        <v>3</v>
      </c>
      <c r="D248" s="120">
        <v>80</v>
      </c>
      <c r="E248" s="120">
        <v>60</v>
      </c>
      <c r="F248" s="121">
        <f>(قیمتها!$R$107/100)*D248</f>
        <v>0</v>
      </c>
    </row>
    <row r="249" spans="1:6" ht="29.25" customHeight="1" x14ac:dyDescent="0.25">
      <c r="A249" s="131"/>
      <c r="B249" s="132"/>
      <c r="C249" s="119" t="s">
        <v>5</v>
      </c>
      <c r="D249" s="120">
        <v>80</v>
      </c>
      <c r="E249" s="120">
        <v>60</v>
      </c>
      <c r="F249" s="121">
        <f>(قیمتها!$R$23/100)*D249</f>
        <v>0</v>
      </c>
    </row>
    <row r="250" spans="1:6" ht="29.25" customHeight="1" x14ac:dyDescent="0.25">
      <c r="A250" s="131"/>
      <c r="B250" s="132"/>
      <c r="C250" s="119" t="s">
        <v>797</v>
      </c>
      <c r="D250" s="120">
        <v>10</v>
      </c>
      <c r="E250" s="120"/>
      <c r="F250" s="121" t="e">
        <f>(قیمتها!$L$39/100)*D250</f>
        <v>#DIV/0!</v>
      </c>
    </row>
    <row r="251" spans="1:6" ht="29.25" customHeight="1" x14ac:dyDescent="0.25">
      <c r="A251" s="131"/>
      <c r="B251" s="132"/>
      <c r="C251" s="119" t="s">
        <v>201</v>
      </c>
      <c r="D251" s="120">
        <v>20</v>
      </c>
      <c r="E251" s="120"/>
      <c r="F251" s="121" t="e">
        <f>(قیمتها!$L$40/100)*D251</f>
        <v>#DIV/0!</v>
      </c>
    </row>
    <row r="252" spans="1:6" ht="29.25" customHeight="1" x14ac:dyDescent="0.25">
      <c r="A252" s="131"/>
      <c r="B252" s="132"/>
      <c r="C252" s="119" t="s">
        <v>414</v>
      </c>
      <c r="D252" s="120">
        <v>100</v>
      </c>
      <c r="E252" s="120"/>
      <c r="F252" s="122">
        <f>قیمتها!$R$143</f>
        <v>0</v>
      </c>
    </row>
    <row r="253" spans="1:6" ht="29.25" customHeight="1" x14ac:dyDescent="0.25">
      <c r="A253" s="131"/>
      <c r="B253" s="132"/>
      <c r="C253" s="119" t="s">
        <v>77</v>
      </c>
      <c r="D253" s="120" t="s">
        <v>25</v>
      </c>
      <c r="E253" s="120"/>
      <c r="F253" s="121">
        <f>(قیمتها!$R$141/100)*10</f>
        <v>0</v>
      </c>
    </row>
    <row r="254" spans="1:6" ht="29.25" customHeight="1" x14ac:dyDescent="0.25">
      <c r="A254" s="131"/>
      <c r="B254" s="132"/>
      <c r="C254" s="119" t="s">
        <v>142</v>
      </c>
      <c r="D254" s="120"/>
      <c r="E254" s="120"/>
      <c r="F254" s="122">
        <f>قیمتها!X5</f>
        <v>0</v>
      </c>
    </row>
    <row r="255" spans="1:6" ht="29.25" customHeight="1" thickBot="1" x14ac:dyDescent="0.3">
      <c r="A255" s="133"/>
      <c r="B255" s="134"/>
      <c r="C255" s="135" t="s">
        <v>795</v>
      </c>
      <c r="D255" s="136"/>
      <c r="E255" s="136"/>
      <c r="F255" s="137" t="e">
        <f>SUM(F246:F254)</f>
        <v>#DIV/0!</v>
      </c>
    </row>
    <row r="256" spans="1:6" ht="29.25" customHeight="1" x14ac:dyDescent="0.25">
      <c r="A256" s="111" t="s">
        <v>580</v>
      </c>
      <c r="B256" s="112" t="s">
        <v>165</v>
      </c>
      <c r="C256" s="113" t="s">
        <v>271</v>
      </c>
      <c r="D256" s="114">
        <v>10</v>
      </c>
      <c r="E256" s="114"/>
      <c r="F256" s="115">
        <f>(قیمتها!$R$4/100)*D256</f>
        <v>0</v>
      </c>
    </row>
    <row r="257" spans="1:6" ht="29.25" customHeight="1" x14ac:dyDescent="0.25">
      <c r="A257" s="117"/>
      <c r="B257" s="118"/>
      <c r="C257" s="119" t="s">
        <v>119</v>
      </c>
      <c r="D257" s="120">
        <v>100</v>
      </c>
      <c r="E257" s="120"/>
      <c r="F257" s="121">
        <f>(قیمتها!$R$77/100)*D257</f>
        <v>0</v>
      </c>
    </row>
    <row r="258" spans="1:6" ht="29.25" customHeight="1" x14ac:dyDescent="0.25">
      <c r="A258" s="117"/>
      <c r="B258" s="118"/>
      <c r="C258" s="119" t="s">
        <v>64</v>
      </c>
      <c r="D258" s="120">
        <v>15</v>
      </c>
      <c r="E258" s="120"/>
      <c r="F258" s="121">
        <f>(قیمتها!$R$73/100)*D258</f>
        <v>0</v>
      </c>
    </row>
    <row r="259" spans="1:6" ht="29.25" customHeight="1" x14ac:dyDescent="0.25">
      <c r="A259" s="117"/>
      <c r="B259" s="118"/>
      <c r="C259" s="119" t="s">
        <v>66</v>
      </c>
      <c r="D259" s="120">
        <v>2</v>
      </c>
      <c r="E259" s="120"/>
      <c r="F259" s="121">
        <f>(قیمتها!$R$99/100)*D522</f>
        <v>0</v>
      </c>
    </row>
    <row r="260" spans="1:6" ht="29.25" customHeight="1" x14ac:dyDescent="0.25">
      <c r="A260" s="117"/>
      <c r="B260" s="118"/>
      <c r="C260" s="119" t="s">
        <v>142</v>
      </c>
      <c r="D260" s="120"/>
      <c r="E260" s="120"/>
      <c r="F260" s="122">
        <f>قیمتها!X88</f>
        <v>0</v>
      </c>
    </row>
    <row r="261" spans="1:6" ht="29.25" customHeight="1" thickBot="1" x14ac:dyDescent="0.3">
      <c r="A261" s="124"/>
      <c r="B261" s="125"/>
      <c r="C261" s="126" t="s">
        <v>795</v>
      </c>
      <c r="D261" s="127"/>
      <c r="E261" s="127"/>
      <c r="F261" s="128">
        <f>SUM(F256:F260)</f>
        <v>0</v>
      </c>
    </row>
    <row r="262" spans="1:6" ht="29.25" customHeight="1" x14ac:dyDescent="0.25">
      <c r="A262" s="129" t="s">
        <v>812</v>
      </c>
      <c r="B262" s="130" t="s">
        <v>532</v>
      </c>
      <c r="C262" s="113" t="s">
        <v>2</v>
      </c>
      <c r="D262" s="114">
        <v>160</v>
      </c>
      <c r="E262" s="114">
        <v>380</v>
      </c>
      <c r="F262" s="115" t="e">
        <f>((قیمتها!$L$13)/100)*D262</f>
        <v>#DIV/0!</v>
      </c>
    </row>
    <row r="263" spans="1:6" ht="29.25" customHeight="1" x14ac:dyDescent="0.25">
      <c r="A263" s="131"/>
      <c r="B263" s="132"/>
      <c r="C263" s="119" t="s">
        <v>164</v>
      </c>
      <c r="D263" s="120">
        <v>80</v>
      </c>
      <c r="E263" s="120">
        <v>60</v>
      </c>
      <c r="F263" s="121">
        <f>(قیمتها!$R$75/100)*D263</f>
        <v>0</v>
      </c>
    </row>
    <row r="264" spans="1:6" ht="29.25" customHeight="1" x14ac:dyDescent="0.25">
      <c r="A264" s="131"/>
      <c r="B264" s="132"/>
      <c r="C264" s="119" t="s">
        <v>28</v>
      </c>
      <c r="D264" s="120">
        <v>80</v>
      </c>
      <c r="E264" s="120">
        <v>25</v>
      </c>
      <c r="F264" s="121">
        <f>(قیمتها!$R$94/100)*D264</f>
        <v>0</v>
      </c>
    </row>
    <row r="265" spans="1:6" ht="29.25" customHeight="1" x14ac:dyDescent="0.25">
      <c r="A265" s="131"/>
      <c r="B265" s="132"/>
      <c r="C265" s="119" t="s">
        <v>201</v>
      </c>
      <c r="D265" s="120">
        <v>30</v>
      </c>
      <c r="E265" s="120"/>
      <c r="F265" s="121" t="e">
        <f>(قیمتها!$L$40/100)*D265</f>
        <v>#DIV/0!</v>
      </c>
    </row>
    <row r="266" spans="1:6" ht="29.25" customHeight="1" x14ac:dyDescent="0.25">
      <c r="A266" s="131"/>
      <c r="B266" s="132"/>
      <c r="C266" s="119" t="s">
        <v>5</v>
      </c>
      <c r="D266" s="120">
        <v>10</v>
      </c>
      <c r="E266" s="120"/>
      <c r="F266" s="121">
        <f>(قیمتها!$R$23/100)*D266</f>
        <v>0</v>
      </c>
    </row>
    <row r="267" spans="1:6" ht="29.25" customHeight="1" x14ac:dyDescent="0.25">
      <c r="A267" s="131"/>
      <c r="B267" s="132"/>
      <c r="C267" s="119" t="s">
        <v>23</v>
      </c>
      <c r="D267" s="120">
        <v>20</v>
      </c>
      <c r="E267" s="120"/>
      <c r="F267" s="121">
        <f>(قیمتها!$R$143/100)*D267</f>
        <v>0</v>
      </c>
    </row>
    <row r="268" spans="1:6" ht="29.25" customHeight="1" x14ac:dyDescent="0.25">
      <c r="A268" s="131"/>
      <c r="B268" s="132"/>
      <c r="C268" s="119" t="s">
        <v>24</v>
      </c>
      <c r="D268" s="120">
        <v>5</v>
      </c>
      <c r="E268" s="120"/>
      <c r="F268" s="121">
        <f>(قیمتها!$R$82/100)*D268</f>
        <v>0</v>
      </c>
    </row>
    <row r="269" spans="1:6" ht="29.25" customHeight="1" x14ac:dyDescent="0.25">
      <c r="A269" s="131"/>
      <c r="B269" s="132"/>
      <c r="C269" s="119" t="s">
        <v>526</v>
      </c>
      <c r="D269" s="120">
        <v>5</v>
      </c>
      <c r="E269" s="120"/>
      <c r="F269" s="121">
        <f>(قیمتها!$R$46/100)*D269</f>
        <v>0</v>
      </c>
    </row>
    <row r="270" spans="1:6" ht="29.25" customHeight="1" x14ac:dyDescent="0.25">
      <c r="A270" s="131"/>
      <c r="B270" s="132"/>
      <c r="C270" s="119" t="s">
        <v>242</v>
      </c>
      <c r="D270" s="120">
        <v>20</v>
      </c>
      <c r="E270" s="120"/>
      <c r="F270" s="121">
        <f>(قیمتها!$R$87/100)*D270</f>
        <v>0</v>
      </c>
    </row>
    <row r="271" spans="1:6" ht="29.25" customHeight="1" x14ac:dyDescent="0.25">
      <c r="A271" s="131"/>
      <c r="B271" s="132"/>
      <c r="C271" s="119" t="s">
        <v>248</v>
      </c>
      <c r="D271" s="120">
        <v>15</v>
      </c>
      <c r="E271" s="120"/>
      <c r="F271" s="121">
        <f>(قیمتها!$R$104/1000)*D271</f>
        <v>0</v>
      </c>
    </row>
    <row r="272" spans="1:6" ht="29.25" customHeight="1" x14ac:dyDescent="0.25">
      <c r="A272" s="131"/>
      <c r="B272" s="132"/>
      <c r="C272" s="119" t="s">
        <v>7</v>
      </c>
      <c r="D272" s="120">
        <v>3</v>
      </c>
      <c r="E272" s="120"/>
      <c r="F272" s="121" t="e">
        <f>(قیمتها!$L$6/1000)*D272</f>
        <v>#DIV/0!</v>
      </c>
    </row>
    <row r="273" spans="1:6" ht="29.25" customHeight="1" x14ac:dyDescent="0.25">
      <c r="A273" s="131"/>
      <c r="B273" s="132"/>
      <c r="C273" s="119" t="s">
        <v>77</v>
      </c>
      <c r="D273" s="120" t="s">
        <v>8</v>
      </c>
      <c r="E273" s="120"/>
      <c r="F273" s="121">
        <f>(قیمتها!$R$141/100)*10</f>
        <v>0</v>
      </c>
    </row>
    <row r="274" spans="1:6" ht="29.25" customHeight="1" x14ac:dyDescent="0.25">
      <c r="A274" s="131"/>
      <c r="B274" s="132"/>
      <c r="C274" s="119" t="s">
        <v>142</v>
      </c>
      <c r="D274" s="120"/>
      <c r="E274" s="120"/>
      <c r="F274" s="122">
        <f>قیمتها!X9</f>
        <v>0</v>
      </c>
    </row>
    <row r="275" spans="1:6" ht="29.25" customHeight="1" thickBot="1" x14ac:dyDescent="0.3">
      <c r="A275" s="133"/>
      <c r="B275" s="134"/>
      <c r="C275" s="135" t="s">
        <v>795</v>
      </c>
      <c r="D275" s="136"/>
      <c r="E275" s="136"/>
      <c r="F275" s="137" t="e">
        <f>SUM(F262:F274)</f>
        <v>#DIV/0!</v>
      </c>
    </row>
    <row r="276" spans="1:6" ht="29.25" customHeight="1" x14ac:dyDescent="0.25">
      <c r="A276" s="111" t="s">
        <v>812</v>
      </c>
      <c r="B276" s="112" t="s">
        <v>530</v>
      </c>
      <c r="C276" s="113" t="s">
        <v>2</v>
      </c>
      <c r="D276" s="114">
        <v>160</v>
      </c>
      <c r="E276" s="114">
        <v>380</v>
      </c>
      <c r="F276" s="115" t="e">
        <f>((قیمتها!$L$13)/100)*D276</f>
        <v>#DIV/0!</v>
      </c>
    </row>
    <row r="277" spans="1:6" ht="29.25" customHeight="1" x14ac:dyDescent="0.25">
      <c r="A277" s="117"/>
      <c r="B277" s="118"/>
      <c r="C277" s="119" t="s">
        <v>3</v>
      </c>
      <c r="D277" s="120">
        <v>80</v>
      </c>
      <c r="E277" s="120"/>
      <c r="F277" s="121">
        <f>(قیمتها!$R$107/100)*D277</f>
        <v>0</v>
      </c>
    </row>
    <row r="278" spans="1:6" ht="29.25" customHeight="1" x14ac:dyDescent="0.25">
      <c r="A278" s="117"/>
      <c r="B278" s="118"/>
      <c r="C278" s="119" t="s">
        <v>201</v>
      </c>
      <c r="D278" s="120">
        <v>25</v>
      </c>
      <c r="E278" s="120"/>
      <c r="F278" s="121" t="e">
        <f>(قیمتها!$L$40/100)*D278</f>
        <v>#DIV/0!</v>
      </c>
    </row>
    <row r="279" spans="1:6" ht="29.25" customHeight="1" x14ac:dyDescent="0.25">
      <c r="A279" s="117"/>
      <c r="B279" s="118"/>
      <c r="C279" s="119" t="s">
        <v>20</v>
      </c>
      <c r="D279" s="120">
        <v>20</v>
      </c>
      <c r="E279" s="120"/>
      <c r="F279" s="121">
        <f>(قیمتها!$R$81/100)*D279</f>
        <v>0</v>
      </c>
    </row>
    <row r="280" spans="1:6" ht="29.25" customHeight="1" x14ac:dyDescent="0.25">
      <c r="A280" s="117"/>
      <c r="B280" s="118"/>
      <c r="C280" s="119" t="s">
        <v>5</v>
      </c>
      <c r="D280" s="120">
        <v>15</v>
      </c>
      <c r="E280" s="120"/>
      <c r="F280" s="121">
        <f>(قیمتها!$R$23/100)*D280</f>
        <v>0</v>
      </c>
    </row>
    <row r="281" spans="1:6" ht="29.25" customHeight="1" x14ac:dyDescent="0.25">
      <c r="A281" s="117"/>
      <c r="B281" s="118"/>
      <c r="C281" s="119" t="s">
        <v>147</v>
      </c>
      <c r="D281" s="120">
        <v>50</v>
      </c>
      <c r="E281" s="120"/>
      <c r="F281" s="121">
        <f>(قیمتها!$R$69/100)*D281</f>
        <v>0</v>
      </c>
    </row>
    <row r="282" spans="1:6" ht="29.25" customHeight="1" x14ac:dyDescent="0.25">
      <c r="A282" s="117"/>
      <c r="B282" s="118"/>
      <c r="C282" s="119" t="s">
        <v>39</v>
      </c>
      <c r="D282" s="120">
        <v>5</v>
      </c>
      <c r="E282" s="120"/>
      <c r="F282" s="121">
        <f>(قیمتها!$R$8/100)*D282</f>
        <v>0</v>
      </c>
    </row>
    <row r="283" spans="1:6" ht="29.25" customHeight="1" x14ac:dyDescent="0.25">
      <c r="A283" s="117"/>
      <c r="B283" s="118"/>
      <c r="C283" s="119" t="s">
        <v>249</v>
      </c>
      <c r="D283" s="120">
        <v>20</v>
      </c>
      <c r="E283" s="120"/>
      <c r="F283" s="121" t="e">
        <f>(قیمتها!$L$39/100)*D283</f>
        <v>#DIV/0!</v>
      </c>
    </row>
    <row r="284" spans="1:6" ht="29.25" customHeight="1" x14ac:dyDescent="0.25">
      <c r="A284" s="117"/>
      <c r="B284" s="118"/>
      <c r="C284" s="119" t="s">
        <v>73</v>
      </c>
      <c r="D284" s="120">
        <v>3</v>
      </c>
      <c r="E284" s="120"/>
      <c r="F284" s="121" t="e">
        <f>(قیمتها!$L$5/1000)*D284</f>
        <v>#DIV/0!</v>
      </c>
    </row>
    <row r="285" spans="1:6" ht="29.25" customHeight="1" x14ac:dyDescent="0.25">
      <c r="A285" s="117"/>
      <c r="B285" s="118"/>
      <c r="C285" s="119" t="s">
        <v>77</v>
      </c>
      <c r="D285" s="120" t="s">
        <v>8</v>
      </c>
      <c r="E285" s="120"/>
      <c r="F285" s="121">
        <f>(قیمتها!$R$141/100)*10</f>
        <v>0</v>
      </c>
    </row>
    <row r="286" spans="1:6" ht="29.25" customHeight="1" x14ac:dyDescent="0.25">
      <c r="A286" s="117"/>
      <c r="B286" s="118"/>
      <c r="C286" s="119" t="s">
        <v>142</v>
      </c>
      <c r="D286" s="120"/>
      <c r="E286" s="120"/>
      <c r="F286" s="122">
        <f>قیمتها!X32</f>
        <v>0</v>
      </c>
    </row>
    <row r="287" spans="1:6" ht="29.25" customHeight="1" thickBot="1" x14ac:dyDescent="0.3">
      <c r="A287" s="124"/>
      <c r="B287" s="125"/>
      <c r="C287" s="126" t="s">
        <v>795</v>
      </c>
      <c r="D287" s="127"/>
      <c r="E287" s="127"/>
      <c r="F287" s="128" t="e">
        <f>SUM(F276:F286)</f>
        <v>#DIV/0!</v>
      </c>
    </row>
    <row r="288" spans="1:6" ht="29.25" customHeight="1" x14ac:dyDescent="0.25">
      <c r="A288" s="129" t="s">
        <v>812</v>
      </c>
      <c r="B288" s="130" t="s">
        <v>652</v>
      </c>
      <c r="C288" s="113" t="s">
        <v>2</v>
      </c>
      <c r="D288" s="114">
        <v>140</v>
      </c>
      <c r="E288" s="114">
        <v>350</v>
      </c>
      <c r="F288" s="115" t="e">
        <f>((قیمتها!$L$13)/100)*D288</f>
        <v>#DIV/0!</v>
      </c>
    </row>
    <row r="289" spans="1:6" ht="29.25" customHeight="1" x14ac:dyDescent="0.25">
      <c r="A289" s="131"/>
      <c r="B289" s="132"/>
      <c r="C289" s="119" t="s">
        <v>164</v>
      </c>
      <c r="D289" s="120">
        <v>80</v>
      </c>
      <c r="E289" s="120"/>
      <c r="F289" s="121">
        <f>(قیمتها!$R$75/100)*D289</f>
        <v>0</v>
      </c>
    </row>
    <row r="290" spans="1:6" ht="29.25" customHeight="1" x14ac:dyDescent="0.25">
      <c r="A290" s="131"/>
      <c r="B290" s="132"/>
      <c r="C290" s="119" t="s">
        <v>4</v>
      </c>
      <c r="D290" s="120">
        <v>50</v>
      </c>
      <c r="E290" s="120"/>
      <c r="F290" s="121">
        <f>(قیمتها!$R$69/100)*D290</f>
        <v>0</v>
      </c>
    </row>
    <row r="291" spans="1:6" ht="29.25" customHeight="1" x14ac:dyDescent="0.25">
      <c r="A291" s="131"/>
      <c r="B291" s="132"/>
      <c r="C291" s="119" t="s">
        <v>201</v>
      </c>
      <c r="D291" s="120">
        <v>25</v>
      </c>
      <c r="E291" s="120"/>
      <c r="F291" s="121" t="e">
        <f>(قیمتها!$L$40/100)*D291</f>
        <v>#DIV/0!</v>
      </c>
    </row>
    <row r="292" spans="1:6" ht="29.25" customHeight="1" x14ac:dyDescent="0.25">
      <c r="A292" s="131"/>
      <c r="B292" s="132"/>
      <c r="C292" s="119" t="s">
        <v>249</v>
      </c>
      <c r="D292" s="120">
        <v>20</v>
      </c>
      <c r="E292" s="120"/>
      <c r="F292" s="121" t="e">
        <f>(قیمتها!$L$39/100)*D292</f>
        <v>#DIV/0!</v>
      </c>
    </row>
    <row r="293" spans="1:6" ht="29.25" customHeight="1" x14ac:dyDescent="0.25">
      <c r="A293" s="131"/>
      <c r="B293" s="132"/>
      <c r="C293" s="119" t="s">
        <v>7</v>
      </c>
      <c r="D293" s="120">
        <v>3</v>
      </c>
      <c r="E293" s="120"/>
      <c r="F293" s="121" t="e">
        <f>(قیمتها!$L$6/1000)*D293</f>
        <v>#DIV/0!</v>
      </c>
    </row>
    <row r="294" spans="1:6" ht="29.25" customHeight="1" x14ac:dyDescent="0.25">
      <c r="A294" s="131"/>
      <c r="B294" s="132"/>
      <c r="C294" s="119" t="s">
        <v>5</v>
      </c>
      <c r="D294" s="120">
        <v>15</v>
      </c>
      <c r="E294" s="120"/>
      <c r="F294" s="121">
        <f>(قیمتها!$R$23/100)*D294</f>
        <v>0</v>
      </c>
    </row>
    <row r="295" spans="1:6" ht="29.25" customHeight="1" x14ac:dyDescent="0.25">
      <c r="A295" s="131"/>
      <c r="B295" s="132"/>
      <c r="C295" s="119" t="s">
        <v>77</v>
      </c>
      <c r="D295" s="120" t="s">
        <v>25</v>
      </c>
      <c r="E295" s="120"/>
      <c r="F295" s="121">
        <f>(قیمتها!$R$141/100)*10</f>
        <v>0</v>
      </c>
    </row>
    <row r="296" spans="1:6" ht="29.25" customHeight="1" x14ac:dyDescent="0.25">
      <c r="A296" s="131"/>
      <c r="B296" s="132"/>
      <c r="C296" s="119" t="s">
        <v>142</v>
      </c>
      <c r="D296" s="120"/>
      <c r="E296" s="120"/>
      <c r="F296" s="122">
        <f>قیمتها!X3</f>
        <v>0</v>
      </c>
    </row>
    <row r="297" spans="1:6" ht="29.25" customHeight="1" thickBot="1" x14ac:dyDescent="0.3">
      <c r="A297" s="133"/>
      <c r="B297" s="134"/>
      <c r="C297" s="135" t="s">
        <v>795</v>
      </c>
      <c r="D297" s="136"/>
      <c r="E297" s="136"/>
      <c r="F297" s="137" t="e">
        <f>SUM(F288:F296)</f>
        <v>#DIV/0!</v>
      </c>
    </row>
    <row r="298" spans="1:6" ht="29.25" customHeight="1" x14ac:dyDescent="0.25">
      <c r="A298" s="111" t="s">
        <v>579</v>
      </c>
      <c r="B298" s="112" t="s">
        <v>533</v>
      </c>
      <c r="C298" s="113" t="s">
        <v>26</v>
      </c>
      <c r="D298" s="114">
        <v>150</v>
      </c>
      <c r="E298" s="114"/>
      <c r="F298" s="115">
        <f>(قیمتها!$R$13/100)*D298</f>
        <v>0</v>
      </c>
    </row>
    <row r="299" spans="1:6" ht="29.25" customHeight="1" x14ac:dyDescent="0.25">
      <c r="A299" s="117"/>
      <c r="B299" s="118"/>
      <c r="C299" s="119" t="s">
        <v>205</v>
      </c>
      <c r="D299" s="120">
        <v>30</v>
      </c>
      <c r="E299" s="120"/>
      <c r="F299" s="121" t="e">
        <f>(قیمتها!$L$41/100)*D299</f>
        <v>#DIV/0!</v>
      </c>
    </row>
    <row r="300" spans="1:6" ht="29.25" customHeight="1" x14ac:dyDescent="0.25">
      <c r="A300" s="117"/>
      <c r="B300" s="118"/>
      <c r="C300" s="119" t="s">
        <v>524</v>
      </c>
      <c r="D300" s="120">
        <v>0.1</v>
      </c>
      <c r="E300" s="120"/>
      <c r="F300" s="121">
        <f>(قیمتها!$R$20/10)*D300</f>
        <v>0</v>
      </c>
    </row>
    <row r="301" spans="1:6" ht="29.25" customHeight="1" x14ac:dyDescent="0.25">
      <c r="A301" s="117"/>
      <c r="B301" s="118"/>
      <c r="C301" s="119" t="s">
        <v>119</v>
      </c>
      <c r="D301" s="120">
        <v>5</v>
      </c>
      <c r="E301" s="120"/>
      <c r="F301" s="121">
        <f>(قیمتها!$R$77/100)*D301</f>
        <v>0</v>
      </c>
    </row>
    <row r="302" spans="1:6" ht="29.25" customHeight="1" x14ac:dyDescent="0.25">
      <c r="A302" s="117"/>
      <c r="B302" s="118"/>
      <c r="C302" s="119" t="s">
        <v>274</v>
      </c>
      <c r="D302" s="120">
        <v>10</v>
      </c>
      <c r="E302" s="120"/>
      <c r="F302" s="121">
        <f>(قیمتها!$R$6/100)*D302</f>
        <v>0</v>
      </c>
    </row>
    <row r="303" spans="1:6" ht="29.25" customHeight="1" x14ac:dyDescent="0.25">
      <c r="A303" s="117"/>
      <c r="B303" s="118"/>
      <c r="C303" s="119" t="s">
        <v>45</v>
      </c>
      <c r="D303" s="120">
        <v>30</v>
      </c>
      <c r="E303" s="120"/>
      <c r="F303" s="121">
        <f>(قیمتها!$R$26/100)*D303</f>
        <v>0</v>
      </c>
    </row>
    <row r="304" spans="1:6" ht="29.25" customHeight="1" x14ac:dyDescent="0.25">
      <c r="A304" s="117"/>
      <c r="B304" s="118"/>
      <c r="C304" s="119" t="s">
        <v>525</v>
      </c>
      <c r="D304" s="120">
        <v>20</v>
      </c>
      <c r="E304" s="120"/>
      <c r="F304" s="121">
        <f>(قیمتها!$R$50/50)*D304</f>
        <v>0</v>
      </c>
    </row>
    <row r="305" spans="1:6" ht="29.25" customHeight="1" x14ac:dyDescent="0.25">
      <c r="A305" s="117"/>
      <c r="B305" s="118"/>
      <c r="C305" s="119" t="s">
        <v>77</v>
      </c>
      <c r="D305" s="120" t="s">
        <v>8</v>
      </c>
      <c r="E305" s="120"/>
      <c r="F305" s="121">
        <f>(قیمتها!$R$141/100)*10</f>
        <v>0</v>
      </c>
    </row>
    <row r="306" spans="1:6" ht="29.25" customHeight="1" x14ac:dyDescent="0.25">
      <c r="A306" s="117"/>
      <c r="B306" s="118"/>
      <c r="C306" s="119" t="s">
        <v>142</v>
      </c>
      <c r="D306" s="120"/>
      <c r="E306" s="120"/>
      <c r="F306" s="122">
        <f>قیمتها!X68</f>
        <v>0</v>
      </c>
    </row>
    <row r="307" spans="1:6" ht="29.25" customHeight="1" thickBot="1" x14ac:dyDescent="0.3">
      <c r="A307" s="124"/>
      <c r="B307" s="125"/>
      <c r="C307" s="126" t="s">
        <v>795</v>
      </c>
      <c r="D307" s="127"/>
      <c r="E307" s="127"/>
      <c r="F307" s="128" t="e">
        <f>SUM(F298:F306)</f>
        <v>#DIV/0!</v>
      </c>
    </row>
    <row r="308" spans="1:6" ht="29.25" customHeight="1" x14ac:dyDescent="0.25">
      <c r="A308" s="129" t="s">
        <v>579</v>
      </c>
      <c r="B308" s="130" t="s">
        <v>528</v>
      </c>
      <c r="C308" s="113" t="s">
        <v>3</v>
      </c>
      <c r="D308" s="114">
        <v>70</v>
      </c>
      <c r="E308" s="114"/>
      <c r="F308" s="115">
        <f>(قیمتها!$R$107/100)*D308</f>
        <v>0</v>
      </c>
    </row>
    <row r="309" spans="1:6" ht="29.25" customHeight="1" x14ac:dyDescent="0.25">
      <c r="A309" s="131"/>
      <c r="B309" s="132"/>
      <c r="C309" s="119" t="s">
        <v>6</v>
      </c>
      <c r="D309" s="120">
        <v>30</v>
      </c>
      <c r="E309" s="120"/>
      <c r="F309" s="121">
        <f>(قیمتها!$R$109/100)*D309</f>
        <v>0</v>
      </c>
    </row>
    <row r="310" spans="1:6" ht="29.25" customHeight="1" x14ac:dyDescent="0.25">
      <c r="A310" s="131"/>
      <c r="B310" s="132"/>
      <c r="C310" s="119" t="s">
        <v>5</v>
      </c>
      <c r="D310" s="120">
        <v>10</v>
      </c>
      <c r="E310" s="120"/>
      <c r="F310" s="121">
        <f>(قیمتها!$R$23/100)*D310</f>
        <v>0</v>
      </c>
    </row>
    <row r="311" spans="1:6" ht="29.25" customHeight="1" x14ac:dyDescent="0.25">
      <c r="A311" s="131"/>
      <c r="B311" s="132"/>
      <c r="C311" s="119" t="s">
        <v>4</v>
      </c>
      <c r="D311" s="120">
        <v>40</v>
      </c>
      <c r="E311" s="120"/>
      <c r="F311" s="121">
        <f>(قیمتها!$R$69/100)*D311</f>
        <v>0</v>
      </c>
    </row>
    <row r="312" spans="1:6" ht="29.25" customHeight="1" x14ac:dyDescent="0.25">
      <c r="A312" s="131"/>
      <c r="B312" s="132"/>
      <c r="C312" s="119" t="s">
        <v>45</v>
      </c>
      <c r="D312" s="120">
        <v>35</v>
      </c>
      <c r="E312" s="120"/>
      <c r="F312" s="121">
        <f>(قیمتها!$R$26/100)*D312</f>
        <v>0</v>
      </c>
    </row>
    <row r="313" spans="1:6" ht="29.25" customHeight="1" x14ac:dyDescent="0.25">
      <c r="A313" s="131"/>
      <c r="B313" s="132"/>
      <c r="C313" s="119" t="s">
        <v>802</v>
      </c>
      <c r="D313" s="120">
        <v>5</v>
      </c>
      <c r="E313" s="120"/>
      <c r="F313" s="121">
        <f>(قیمتها!$R$127/100)*D313</f>
        <v>0</v>
      </c>
    </row>
    <row r="314" spans="1:6" ht="29.25" customHeight="1" x14ac:dyDescent="0.25">
      <c r="A314" s="131"/>
      <c r="B314" s="132"/>
      <c r="C314" s="119" t="s">
        <v>205</v>
      </c>
      <c r="D314" s="120">
        <v>25</v>
      </c>
      <c r="E314" s="120"/>
      <c r="F314" s="121" t="e">
        <f>(قیمتها!$L$41/100)*D314</f>
        <v>#DIV/0!</v>
      </c>
    </row>
    <row r="315" spans="1:6" ht="29.25" customHeight="1" x14ac:dyDescent="0.25">
      <c r="A315" s="131"/>
      <c r="B315" s="132"/>
      <c r="C315" s="119" t="s">
        <v>77</v>
      </c>
      <c r="D315" s="120" t="s">
        <v>8</v>
      </c>
      <c r="E315" s="120"/>
      <c r="F315" s="121">
        <f>(قیمتها!$R$141/100)*10</f>
        <v>0</v>
      </c>
    </row>
    <row r="316" spans="1:6" ht="29.25" customHeight="1" x14ac:dyDescent="0.25">
      <c r="A316" s="131"/>
      <c r="B316" s="132"/>
      <c r="C316" s="119" t="s">
        <v>142</v>
      </c>
      <c r="D316" s="120"/>
      <c r="E316" s="120"/>
      <c r="F316" s="122">
        <f>قیمتها!X54</f>
        <v>0</v>
      </c>
    </row>
    <row r="317" spans="1:6" ht="29.25" customHeight="1" thickBot="1" x14ac:dyDescent="0.3">
      <c r="A317" s="133"/>
      <c r="B317" s="134"/>
      <c r="C317" s="135" t="s">
        <v>795</v>
      </c>
      <c r="D317" s="136"/>
      <c r="E317" s="136"/>
      <c r="F317" s="137" t="e">
        <f>SUM(F308:F316)</f>
        <v>#DIV/0!</v>
      </c>
    </row>
    <row r="318" spans="1:6" ht="29.25" customHeight="1" x14ac:dyDescent="0.25">
      <c r="A318" s="111" t="s">
        <v>579</v>
      </c>
      <c r="B318" s="112" t="s">
        <v>611</v>
      </c>
      <c r="C318" s="113" t="s">
        <v>3</v>
      </c>
      <c r="D318" s="114">
        <v>70</v>
      </c>
      <c r="E318" s="114">
        <v>75</v>
      </c>
      <c r="F318" s="115">
        <f>(قیمتها!$R$107/100)*D318</f>
        <v>0</v>
      </c>
    </row>
    <row r="319" spans="1:6" ht="29.25" customHeight="1" x14ac:dyDescent="0.25">
      <c r="A319" s="117"/>
      <c r="B319" s="118"/>
      <c r="C319" s="119" t="s">
        <v>17</v>
      </c>
      <c r="D319" s="120">
        <v>10</v>
      </c>
      <c r="E319" s="120"/>
      <c r="F319" s="121">
        <f>(قیمتها!$R$45/100)*D319</f>
        <v>0</v>
      </c>
    </row>
    <row r="320" spans="1:6" ht="29.25" customHeight="1" x14ac:dyDescent="0.25">
      <c r="A320" s="117"/>
      <c r="B320" s="118"/>
      <c r="C320" s="119" t="s">
        <v>5</v>
      </c>
      <c r="D320" s="120">
        <v>25</v>
      </c>
      <c r="E320" s="120"/>
      <c r="F320" s="121">
        <f>(قیمتها!$R$23/100)*D320</f>
        <v>0</v>
      </c>
    </row>
    <row r="321" spans="1:6" ht="29.25" customHeight="1" x14ac:dyDescent="0.25">
      <c r="A321" s="117"/>
      <c r="B321" s="118"/>
      <c r="C321" s="119" t="s">
        <v>18</v>
      </c>
      <c r="D321" s="120">
        <v>1</v>
      </c>
      <c r="E321" s="120"/>
      <c r="F321" s="121">
        <f>(قیمتها!$R$67/100)*D321</f>
        <v>0</v>
      </c>
    </row>
    <row r="322" spans="1:6" ht="29.25" customHeight="1" x14ac:dyDescent="0.25">
      <c r="A322" s="117"/>
      <c r="B322" s="118"/>
      <c r="C322" s="119" t="s">
        <v>77</v>
      </c>
      <c r="D322" s="120" t="s">
        <v>11</v>
      </c>
      <c r="E322" s="120"/>
      <c r="F322" s="121">
        <f>(قیمتها!$R$141/100)*10</f>
        <v>0</v>
      </c>
    </row>
    <row r="323" spans="1:6" ht="29.25" customHeight="1" x14ac:dyDescent="0.25">
      <c r="A323" s="117"/>
      <c r="B323" s="118"/>
      <c r="C323" s="119" t="s">
        <v>142</v>
      </c>
      <c r="D323" s="120"/>
      <c r="E323" s="120"/>
      <c r="F323" s="122">
        <f>قیمتها!X77</f>
        <v>0</v>
      </c>
    </row>
    <row r="324" spans="1:6" ht="29.25" customHeight="1" thickBot="1" x14ac:dyDescent="0.3">
      <c r="A324" s="124"/>
      <c r="B324" s="125"/>
      <c r="C324" s="126" t="s">
        <v>795</v>
      </c>
      <c r="D324" s="127"/>
      <c r="E324" s="127"/>
      <c r="F324" s="128">
        <f>SUM(F318:F323)</f>
        <v>0</v>
      </c>
    </row>
    <row r="325" spans="1:6" ht="29.25" customHeight="1" x14ac:dyDescent="0.25">
      <c r="A325" s="129" t="s">
        <v>579</v>
      </c>
      <c r="B325" s="130" t="s">
        <v>534</v>
      </c>
      <c r="C325" s="113" t="s">
        <v>270</v>
      </c>
      <c r="D325" s="114">
        <v>100</v>
      </c>
      <c r="E325" s="114"/>
      <c r="F325" s="115">
        <f>(قیمتها!$R$113/100)*D325</f>
        <v>0</v>
      </c>
    </row>
    <row r="326" spans="1:6" ht="29.25" customHeight="1" x14ac:dyDescent="0.25">
      <c r="A326" s="131"/>
      <c r="B326" s="132"/>
      <c r="C326" s="119" t="s">
        <v>205</v>
      </c>
      <c r="D326" s="120">
        <v>30</v>
      </c>
      <c r="E326" s="120"/>
      <c r="F326" s="121" t="e">
        <f>(قیمتها!$L$41/100)*D326</f>
        <v>#DIV/0!</v>
      </c>
    </row>
    <row r="327" spans="1:6" ht="29.25" customHeight="1" x14ac:dyDescent="0.25">
      <c r="A327" s="131"/>
      <c r="B327" s="132"/>
      <c r="C327" s="119" t="s">
        <v>4</v>
      </c>
      <c r="D327" s="120">
        <v>50</v>
      </c>
      <c r="E327" s="120"/>
      <c r="F327" s="121">
        <f>(قیمتها!$R$69/100)*D327</f>
        <v>0</v>
      </c>
    </row>
    <row r="328" spans="1:6" ht="29.25" customHeight="1" x14ac:dyDescent="0.25">
      <c r="A328" s="131"/>
      <c r="B328" s="132"/>
      <c r="C328" s="119" t="s">
        <v>45</v>
      </c>
      <c r="D328" s="120">
        <v>35</v>
      </c>
      <c r="E328" s="120"/>
      <c r="F328" s="121">
        <f>(قیمتها!$R$26/100)*D328</f>
        <v>0</v>
      </c>
    </row>
    <row r="329" spans="1:6" ht="29.25" customHeight="1" x14ac:dyDescent="0.25">
      <c r="A329" s="131"/>
      <c r="B329" s="132"/>
      <c r="C329" s="119" t="s">
        <v>59</v>
      </c>
      <c r="D329" s="120">
        <v>10</v>
      </c>
      <c r="E329" s="120"/>
      <c r="F329" s="121">
        <f>(قیمتها!$R$5/100)*D329</f>
        <v>0</v>
      </c>
    </row>
    <row r="330" spans="1:6" ht="29.25" customHeight="1" x14ac:dyDescent="0.25">
      <c r="A330" s="131"/>
      <c r="B330" s="132"/>
      <c r="C330" s="119" t="s">
        <v>77</v>
      </c>
      <c r="D330" s="120" t="s">
        <v>8</v>
      </c>
      <c r="E330" s="120"/>
      <c r="F330" s="121">
        <f>(قیمتها!$R$141/100)*10</f>
        <v>0</v>
      </c>
    </row>
    <row r="331" spans="1:6" ht="29.25" customHeight="1" x14ac:dyDescent="0.25">
      <c r="A331" s="131"/>
      <c r="B331" s="132"/>
      <c r="C331" s="119" t="s">
        <v>142</v>
      </c>
      <c r="D331" s="120"/>
      <c r="E331" s="120"/>
      <c r="F331" s="122">
        <f>قیمتها!X69</f>
        <v>0</v>
      </c>
    </row>
    <row r="332" spans="1:6" ht="29.25" customHeight="1" thickBot="1" x14ac:dyDescent="0.3">
      <c r="A332" s="133"/>
      <c r="B332" s="134"/>
      <c r="C332" s="135" t="s">
        <v>795</v>
      </c>
      <c r="D332" s="136"/>
      <c r="E332" s="136"/>
      <c r="F332" s="137" t="e">
        <f>SUM(F325:F331)</f>
        <v>#DIV/0!</v>
      </c>
    </row>
    <row r="333" spans="1:6" ht="29.25" customHeight="1" x14ac:dyDescent="0.25">
      <c r="A333" s="111" t="s">
        <v>579</v>
      </c>
      <c r="B333" s="112" t="s">
        <v>527</v>
      </c>
      <c r="C333" s="113" t="s">
        <v>3</v>
      </c>
      <c r="D333" s="114">
        <v>70</v>
      </c>
      <c r="E333" s="114"/>
      <c r="F333" s="115">
        <f>(قیمتها!$R$107/100)*D333</f>
        <v>0</v>
      </c>
    </row>
    <row r="334" spans="1:6" ht="29.25" customHeight="1" x14ac:dyDescent="0.25">
      <c r="A334" s="117"/>
      <c r="B334" s="118"/>
      <c r="C334" s="119" t="s">
        <v>529</v>
      </c>
      <c r="D334" s="120">
        <v>10</v>
      </c>
      <c r="E334" s="120"/>
      <c r="F334" s="121">
        <f>(قیمتها!$R$63/100)*D334</f>
        <v>0</v>
      </c>
    </row>
    <row r="335" spans="1:6" ht="29.25" customHeight="1" x14ac:dyDescent="0.25">
      <c r="A335" s="117"/>
      <c r="B335" s="118"/>
      <c r="C335" s="119" t="s">
        <v>5</v>
      </c>
      <c r="D335" s="120">
        <v>15</v>
      </c>
      <c r="E335" s="120"/>
      <c r="F335" s="121">
        <f>(قیمتها!$R$23/100)*D335</f>
        <v>0</v>
      </c>
    </row>
    <row r="336" spans="1:6" ht="29.25" customHeight="1" x14ac:dyDescent="0.25">
      <c r="A336" s="117"/>
      <c r="B336" s="118"/>
      <c r="C336" s="119" t="s">
        <v>4</v>
      </c>
      <c r="D336" s="120">
        <v>30</v>
      </c>
      <c r="E336" s="120"/>
      <c r="F336" s="121">
        <f>(قیمتها!$R$69/100)*D336</f>
        <v>0</v>
      </c>
    </row>
    <row r="337" spans="1:6" ht="29.25" customHeight="1" x14ac:dyDescent="0.25">
      <c r="A337" s="117"/>
      <c r="B337" s="118"/>
      <c r="C337" s="119" t="s">
        <v>205</v>
      </c>
      <c r="D337" s="120">
        <v>25</v>
      </c>
      <c r="E337" s="120"/>
      <c r="F337" s="121" t="e">
        <f>(قیمتها!$L$41/100)*D337</f>
        <v>#DIV/0!</v>
      </c>
    </row>
    <row r="338" spans="1:6" ht="29.25" customHeight="1" x14ac:dyDescent="0.25">
      <c r="A338" s="117"/>
      <c r="B338" s="118"/>
      <c r="C338" s="119" t="s">
        <v>77</v>
      </c>
      <c r="D338" s="120" t="s">
        <v>8</v>
      </c>
      <c r="E338" s="120"/>
      <c r="F338" s="121">
        <f>(قیمتها!$R$141/100)*10</f>
        <v>0</v>
      </c>
    </row>
    <row r="339" spans="1:6" ht="29.25" customHeight="1" x14ac:dyDescent="0.25">
      <c r="A339" s="117"/>
      <c r="B339" s="118"/>
      <c r="C339" s="119" t="s">
        <v>142</v>
      </c>
      <c r="D339" s="120"/>
      <c r="E339" s="120"/>
      <c r="F339" s="122">
        <f>قیمتها!X55</f>
        <v>0</v>
      </c>
    </row>
    <row r="340" spans="1:6" ht="29.25" customHeight="1" thickBot="1" x14ac:dyDescent="0.3">
      <c r="A340" s="124"/>
      <c r="B340" s="125"/>
      <c r="C340" s="126" t="s">
        <v>795</v>
      </c>
      <c r="D340" s="127"/>
      <c r="E340" s="127"/>
      <c r="F340" s="128" t="e">
        <f>SUM(F333:F339)</f>
        <v>#DIV/0!</v>
      </c>
    </row>
    <row r="341" spans="1:6" ht="29.25" customHeight="1" x14ac:dyDescent="0.25">
      <c r="A341" s="129" t="s">
        <v>579</v>
      </c>
      <c r="B341" s="130" t="s">
        <v>531</v>
      </c>
      <c r="C341" s="113" t="s">
        <v>20</v>
      </c>
      <c r="D341" s="114">
        <v>80</v>
      </c>
      <c r="E341" s="114"/>
      <c r="F341" s="115">
        <f>(قیمتها!$R$81/100)*D341</f>
        <v>0</v>
      </c>
    </row>
    <row r="342" spans="1:6" ht="29.25" customHeight="1" x14ac:dyDescent="0.25">
      <c r="A342" s="131"/>
      <c r="B342" s="132"/>
      <c r="C342" s="119" t="s">
        <v>45</v>
      </c>
      <c r="D342" s="120">
        <v>50</v>
      </c>
      <c r="E342" s="120"/>
      <c r="F342" s="121">
        <f>(قیمتها!$R$26/100)*D342</f>
        <v>0</v>
      </c>
    </row>
    <row r="343" spans="1:6" ht="29.25" customHeight="1" x14ac:dyDescent="0.25">
      <c r="A343" s="131"/>
      <c r="B343" s="132"/>
      <c r="C343" s="119" t="s">
        <v>274</v>
      </c>
      <c r="D343" s="120">
        <v>10</v>
      </c>
      <c r="E343" s="120"/>
      <c r="F343" s="121">
        <f>(قیمتها!$R$6/100)*D343</f>
        <v>0</v>
      </c>
    </row>
    <row r="344" spans="1:6" ht="29.25" customHeight="1" x14ac:dyDescent="0.25">
      <c r="A344" s="131"/>
      <c r="B344" s="132"/>
      <c r="C344" s="119" t="s">
        <v>205</v>
      </c>
      <c r="D344" s="120">
        <v>30</v>
      </c>
      <c r="E344" s="120"/>
      <c r="F344" s="121" t="e">
        <f>(قیمتها!$L$41/100)*D344</f>
        <v>#DIV/0!</v>
      </c>
    </row>
    <row r="345" spans="1:6" ht="29.25" customHeight="1" x14ac:dyDescent="0.25">
      <c r="A345" s="131"/>
      <c r="B345" s="132"/>
      <c r="C345" s="119" t="s">
        <v>5</v>
      </c>
      <c r="D345" s="120">
        <v>10</v>
      </c>
      <c r="E345" s="120"/>
      <c r="F345" s="121">
        <f>(قیمتها!$R$23/100)*D345</f>
        <v>0</v>
      </c>
    </row>
    <row r="346" spans="1:6" ht="29.25" customHeight="1" x14ac:dyDescent="0.25">
      <c r="A346" s="131"/>
      <c r="B346" s="132"/>
      <c r="C346" s="119" t="s">
        <v>77</v>
      </c>
      <c r="D346" s="120" t="s">
        <v>8</v>
      </c>
      <c r="E346" s="120"/>
      <c r="F346" s="121">
        <f>(قیمتها!$R$141/100)*10</f>
        <v>0</v>
      </c>
    </row>
    <row r="347" spans="1:6" ht="29.25" customHeight="1" x14ac:dyDescent="0.25">
      <c r="A347" s="131"/>
      <c r="B347" s="132"/>
      <c r="C347" s="119" t="s">
        <v>142</v>
      </c>
      <c r="D347" s="120"/>
      <c r="E347" s="120"/>
      <c r="F347" s="122">
        <f>قیمتها!X60</f>
        <v>0</v>
      </c>
    </row>
    <row r="348" spans="1:6" ht="29.25" customHeight="1" thickBot="1" x14ac:dyDescent="0.3">
      <c r="A348" s="133"/>
      <c r="B348" s="134"/>
      <c r="C348" s="135" t="s">
        <v>795</v>
      </c>
      <c r="D348" s="136"/>
      <c r="E348" s="136"/>
      <c r="F348" s="137" t="e">
        <f>SUM(F341:F347)</f>
        <v>#DIV/0!</v>
      </c>
    </row>
    <row r="349" spans="1:6" ht="29.25" customHeight="1" x14ac:dyDescent="0.25">
      <c r="A349" s="111" t="s">
        <v>579</v>
      </c>
      <c r="B349" s="112" t="s">
        <v>610</v>
      </c>
      <c r="C349" s="113" t="s">
        <v>164</v>
      </c>
      <c r="D349" s="114">
        <v>140</v>
      </c>
      <c r="E349" s="114">
        <v>115</v>
      </c>
      <c r="F349" s="115">
        <f>(قیمتها!$R$75/100)*D349</f>
        <v>0</v>
      </c>
    </row>
    <row r="350" spans="1:6" ht="29.25" customHeight="1" x14ac:dyDescent="0.25">
      <c r="A350" s="117"/>
      <c r="B350" s="118"/>
      <c r="C350" s="119" t="s">
        <v>14</v>
      </c>
      <c r="D350" s="120">
        <v>5.0000000000000001E-3</v>
      </c>
      <c r="E350" s="120"/>
      <c r="F350" s="121">
        <f>(قیمتها!$R$54/100)*D350</f>
        <v>0</v>
      </c>
    </row>
    <row r="351" spans="1:6" ht="29.25" customHeight="1" x14ac:dyDescent="0.25">
      <c r="A351" s="117"/>
      <c r="B351" s="118"/>
      <c r="C351" s="119" t="s">
        <v>5</v>
      </c>
      <c r="D351" s="120">
        <v>10</v>
      </c>
      <c r="E351" s="120"/>
      <c r="F351" s="121">
        <f>(قیمتها!$R$23/100)*D351</f>
        <v>0</v>
      </c>
    </row>
    <row r="352" spans="1:6" ht="29.25" customHeight="1" x14ac:dyDescent="0.25">
      <c r="A352" s="117"/>
      <c r="B352" s="118"/>
      <c r="C352" s="119" t="s">
        <v>7</v>
      </c>
      <c r="D352" s="120">
        <v>5</v>
      </c>
      <c r="E352" s="120"/>
      <c r="F352" s="121" t="e">
        <f>(قیمتها!$L$6/1000)*D352</f>
        <v>#DIV/0!</v>
      </c>
    </row>
    <row r="353" spans="1:6" ht="29.25" customHeight="1" x14ac:dyDescent="0.25">
      <c r="A353" s="117"/>
      <c r="B353" s="118"/>
      <c r="C353" s="119" t="s">
        <v>15</v>
      </c>
      <c r="D353" s="120">
        <v>1</v>
      </c>
      <c r="E353" s="120"/>
      <c r="F353" s="121">
        <f>قیمتها!$R$71</f>
        <v>0</v>
      </c>
    </row>
    <row r="354" spans="1:6" ht="29.25" customHeight="1" x14ac:dyDescent="0.25">
      <c r="A354" s="117"/>
      <c r="B354" s="118"/>
      <c r="C354" s="119" t="s">
        <v>77</v>
      </c>
      <c r="D354" s="120" t="s">
        <v>11</v>
      </c>
      <c r="E354" s="120"/>
      <c r="F354" s="121">
        <f>(قیمتها!$R$141/100)*10</f>
        <v>0</v>
      </c>
    </row>
    <row r="355" spans="1:6" ht="29.25" customHeight="1" x14ac:dyDescent="0.25">
      <c r="A355" s="117"/>
      <c r="B355" s="118"/>
      <c r="C355" s="119" t="s">
        <v>142</v>
      </c>
      <c r="D355" s="120"/>
      <c r="E355" s="120"/>
      <c r="F355" s="122">
        <f>قیمتها!X76</f>
        <v>0</v>
      </c>
    </row>
    <row r="356" spans="1:6" ht="29.25" customHeight="1" thickBot="1" x14ac:dyDescent="0.3">
      <c r="A356" s="124"/>
      <c r="B356" s="125"/>
      <c r="C356" s="126" t="s">
        <v>795</v>
      </c>
      <c r="D356" s="127"/>
      <c r="E356" s="127"/>
      <c r="F356" s="128" t="e">
        <f>SUM(F349:F355)</f>
        <v>#DIV/0!</v>
      </c>
    </row>
    <row r="357" spans="1:6" ht="29.25" customHeight="1" x14ac:dyDescent="0.25">
      <c r="A357" s="129" t="s">
        <v>579</v>
      </c>
      <c r="B357" s="130" t="s">
        <v>29</v>
      </c>
      <c r="C357" s="113" t="s">
        <v>30</v>
      </c>
      <c r="D357" s="114">
        <v>150</v>
      </c>
      <c r="E357" s="114">
        <v>380</v>
      </c>
      <c r="F357" s="115" t="e">
        <f>(قیمتها!$L$99/700)*D357</f>
        <v>#DIV/0!</v>
      </c>
    </row>
    <row r="358" spans="1:6" ht="29.25" customHeight="1" x14ac:dyDescent="0.25">
      <c r="A358" s="131"/>
      <c r="B358" s="132"/>
      <c r="C358" s="119" t="s">
        <v>3</v>
      </c>
      <c r="D358" s="120">
        <v>80</v>
      </c>
      <c r="E358" s="120"/>
      <c r="F358" s="121">
        <f>(قیمتها!$R$107/100)*D358</f>
        <v>0</v>
      </c>
    </row>
    <row r="359" spans="1:6" ht="29.25" customHeight="1" x14ac:dyDescent="0.25">
      <c r="A359" s="131"/>
      <c r="B359" s="132"/>
      <c r="C359" s="119" t="s">
        <v>5</v>
      </c>
      <c r="D359" s="120">
        <v>15</v>
      </c>
      <c r="E359" s="120"/>
      <c r="F359" s="121">
        <f>(قیمتها!$R$23/100)*D359</f>
        <v>0</v>
      </c>
    </row>
    <row r="360" spans="1:6" ht="29.25" customHeight="1" x14ac:dyDescent="0.25">
      <c r="A360" s="131"/>
      <c r="B360" s="132"/>
      <c r="C360" s="119" t="s">
        <v>249</v>
      </c>
      <c r="D360" s="120">
        <v>30</v>
      </c>
      <c r="E360" s="120"/>
      <c r="F360" s="121" t="e">
        <f>(قیمتها!$L$39/100)*D360</f>
        <v>#DIV/0!</v>
      </c>
    </row>
    <row r="361" spans="1:6" ht="29.25" customHeight="1" x14ac:dyDescent="0.25">
      <c r="A361" s="131"/>
      <c r="B361" s="132"/>
      <c r="C361" s="119" t="s">
        <v>7</v>
      </c>
      <c r="D361" s="120">
        <v>5</v>
      </c>
      <c r="E361" s="120"/>
      <c r="F361" s="121" t="e">
        <f>(قیمتها!$L$6/1000)*D361</f>
        <v>#DIV/0!</v>
      </c>
    </row>
    <row r="362" spans="1:6" ht="29.25" customHeight="1" x14ac:dyDescent="0.25">
      <c r="A362" s="131"/>
      <c r="B362" s="132"/>
      <c r="C362" s="119" t="s">
        <v>201</v>
      </c>
      <c r="D362" s="120">
        <v>25</v>
      </c>
      <c r="E362" s="120"/>
      <c r="F362" s="121" t="e">
        <f>(قیمتها!$L$40/100)*D362</f>
        <v>#DIV/0!</v>
      </c>
    </row>
    <row r="363" spans="1:6" ht="29.25" customHeight="1" x14ac:dyDescent="0.25">
      <c r="A363" s="131"/>
      <c r="B363" s="132"/>
      <c r="C363" s="119" t="s">
        <v>77</v>
      </c>
      <c r="D363" s="120" t="s">
        <v>25</v>
      </c>
      <c r="E363" s="120"/>
      <c r="F363" s="121">
        <f>(قیمتها!$R$141/100)*10</f>
        <v>0</v>
      </c>
    </row>
    <row r="364" spans="1:6" ht="29.25" customHeight="1" x14ac:dyDescent="0.25">
      <c r="A364" s="131"/>
      <c r="B364" s="132"/>
      <c r="C364" s="119" t="s">
        <v>4</v>
      </c>
      <c r="D364" s="120">
        <v>70</v>
      </c>
      <c r="E364" s="120"/>
      <c r="F364" s="121">
        <f>(قیمتها!$R$69/100)*D364</f>
        <v>0</v>
      </c>
    </row>
    <row r="365" spans="1:6" ht="29.25" customHeight="1" x14ac:dyDescent="0.25">
      <c r="A365" s="131"/>
      <c r="B365" s="132"/>
      <c r="C365" s="119" t="s">
        <v>142</v>
      </c>
      <c r="D365" s="120"/>
      <c r="E365" s="120"/>
      <c r="F365" s="122">
        <f>قیمتها!X28</f>
        <v>0</v>
      </c>
    </row>
    <row r="366" spans="1:6" ht="29.25" customHeight="1" thickBot="1" x14ac:dyDescent="0.3">
      <c r="A366" s="133"/>
      <c r="B366" s="134"/>
      <c r="C366" s="135" t="s">
        <v>795</v>
      </c>
      <c r="D366" s="136"/>
      <c r="E366" s="136"/>
      <c r="F366" s="137" t="e">
        <f>SUM(F357:F365)</f>
        <v>#DIV/0!</v>
      </c>
    </row>
    <row r="367" spans="1:6" ht="29.25" customHeight="1" x14ac:dyDescent="0.25">
      <c r="A367" s="111" t="s">
        <v>579</v>
      </c>
      <c r="B367" s="112" t="s">
        <v>36</v>
      </c>
      <c r="C367" s="113" t="s">
        <v>37</v>
      </c>
      <c r="D367" s="114">
        <v>75</v>
      </c>
      <c r="E367" s="114"/>
      <c r="F367" s="115" t="e">
        <f>(قیمتها!$L$91/100)*D367</f>
        <v>#DIV/0!</v>
      </c>
    </row>
    <row r="368" spans="1:6" ht="29.25" customHeight="1" x14ac:dyDescent="0.25">
      <c r="A368" s="117"/>
      <c r="B368" s="118"/>
      <c r="C368" s="119" t="s">
        <v>26</v>
      </c>
      <c r="D368" s="120">
        <v>200</v>
      </c>
      <c r="E368" s="120"/>
      <c r="F368" s="121">
        <f>(قیمتها!$R$13/100)*D368</f>
        <v>0</v>
      </c>
    </row>
    <row r="369" spans="1:6" ht="29.25" customHeight="1" x14ac:dyDescent="0.25">
      <c r="A369" s="117"/>
      <c r="B369" s="118"/>
      <c r="C369" s="119" t="s">
        <v>201</v>
      </c>
      <c r="D369" s="120">
        <v>20</v>
      </c>
      <c r="E369" s="120"/>
      <c r="F369" s="121" t="e">
        <f>(قیمتها!$L$40/100)*D369</f>
        <v>#DIV/0!</v>
      </c>
    </row>
    <row r="370" spans="1:6" ht="29.25" customHeight="1" x14ac:dyDescent="0.25">
      <c r="A370" s="117"/>
      <c r="B370" s="118"/>
      <c r="C370" s="119" t="s">
        <v>5</v>
      </c>
      <c r="D370" s="120">
        <v>20</v>
      </c>
      <c r="E370" s="120"/>
      <c r="F370" s="121">
        <f>(قیمتها!$R$23/100)*D370</f>
        <v>0</v>
      </c>
    </row>
    <row r="371" spans="1:6" ht="29.25" customHeight="1" x14ac:dyDescent="0.25">
      <c r="A371" s="117"/>
      <c r="B371" s="118"/>
      <c r="C371" s="119" t="s">
        <v>74</v>
      </c>
      <c r="D371" s="120">
        <v>2</v>
      </c>
      <c r="E371" s="120"/>
      <c r="F371" s="121">
        <f>(قیمتها!$R$140/100)*D371</f>
        <v>0</v>
      </c>
    </row>
    <row r="372" spans="1:6" ht="29.25" customHeight="1" x14ac:dyDescent="0.25">
      <c r="A372" s="117"/>
      <c r="B372" s="118"/>
      <c r="C372" s="119" t="s">
        <v>77</v>
      </c>
      <c r="D372" s="120" t="s">
        <v>25</v>
      </c>
      <c r="E372" s="120"/>
      <c r="F372" s="121">
        <f>(قیمتها!$R$141/100)*10</f>
        <v>0</v>
      </c>
    </row>
    <row r="373" spans="1:6" ht="29.25" customHeight="1" x14ac:dyDescent="0.25">
      <c r="A373" s="117"/>
      <c r="B373" s="118"/>
      <c r="C373" s="119" t="s">
        <v>142</v>
      </c>
      <c r="D373" s="120"/>
      <c r="E373" s="120"/>
      <c r="F373" s="122">
        <f>قیمتها!X47</f>
        <v>0</v>
      </c>
    </row>
    <row r="374" spans="1:6" ht="29.25" customHeight="1" thickBot="1" x14ac:dyDescent="0.3">
      <c r="A374" s="124"/>
      <c r="B374" s="125"/>
      <c r="C374" s="126" t="s">
        <v>795</v>
      </c>
      <c r="D374" s="127"/>
      <c r="E374" s="127"/>
      <c r="F374" s="128" t="e">
        <f>SUM(F367:F373)</f>
        <v>#DIV/0!</v>
      </c>
    </row>
    <row r="375" spans="1:6" ht="29.25" customHeight="1" x14ac:dyDescent="0.25">
      <c r="A375" s="129" t="s">
        <v>579</v>
      </c>
      <c r="B375" s="130" t="s">
        <v>40</v>
      </c>
      <c r="C375" s="113" t="s">
        <v>416</v>
      </c>
      <c r="D375" s="114">
        <v>120</v>
      </c>
      <c r="E375" s="114">
        <v>120</v>
      </c>
      <c r="F375" s="115">
        <f>(قیمتها!$R$107/100)*D375</f>
        <v>0</v>
      </c>
    </row>
    <row r="376" spans="1:6" ht="29.25" customHeight="1" x14ac:dyDescent="0.25">
      <c r="A376" s="131"/>
      <c r="B376" s="132"/>
      <c r="C376" s="119" t="s">
        <v>17</v>
      </c>
      <c r="D376" s="120">
        <v>15</v>
      </c>
      <c r="E376" s="120"/>
      <c r="F376" s="121">
        <f>(قیمتها!$R$45/100)*D376</f>
        <v>0</v>
      </c>
    </row>
    <row r="377" spans="1:6" ht="29.25" customHeight="1" x14ac:dyDescent="0.25">
      <c r="A377" s="131"/>
      <c r="B377" s="132"/>
      <c r="C377" s="119" t="s">
        <v>5</v>
      </c>
      <c r="D377" s="120">
        <v>30</v>
      </c>
      <c r="E377" s="120"/>
      <c r="F377" s="121">
        <f>(قیمتها!$R$23/100)*D377</f>
        <v>0</v>
      </c>
    </row>
    <row r="378" spans="1:6" ht="29.25" customHeight="1" x14ac:dyDescent="0.25">
      <c r="A378" s="131"/>
      <c r="B378" s="132"/>
      <c r="C378" s="119" t="s">
        <v>18</v>
      </c>
      <c r="D378" s="120">
        <v>1</v>
      </c>
      <c r="E378" s="120"/>
      <c r="F378" s="121">
        <f>(قیمتها!$R$67/100)*D378</f>
        <v>0</v>
      </c>
    </row>
    <row r="379" spans="1:6" ht="29.25" customHeight="1" x14ac:dyDescent="0.25">
      <c r="A379" s="131"/>
      <c r="B379" s="132"/>
      <c r="C379" s="119" t="s">
        <v>77</v>
      </c>
      <c r="D379" s="120" t="s">
        <v>25</v>
      </c>
      <c r="E379" s="120"/>
      <c r="F379" s="121">
        <f>(قیمتها!$R$141/100)*10</f>
        <v>0</v>
      </c>
    </row>
    <row r="380" spans="1:6" ht="29.25" customHeight="1" x14ac:dyDescent="0.25">
      <c r="A380" s="131"/>
      <c r="B380" s="132"/>
      <c r="C380" s="119" t="s">
        <v>142</v>
      </c>
      <c r="D380" s="120"/>
      <c r="E380" s="120"/>
      <c r="F380" s="122">
        <f>قیمتها!X50</f>
        <v>0</v>
      </c>
    </row>
    <row r="381" spans="1:6" ht="29.25" customHeight="1" thickBot="1" x14ac:dyDescent="0.3">
      <c r="A381" s="133"/>
      <c r="B381" s="134"/>
      <c r="C381" s="135" t="s">
        <v>795</v>
      </c>
      <c r="D381" s="136"/>
      <c r="E381" s="136"/>
      <c r="F381" s="137">
        <f>SUM(F375:F380)</f>
        <v>0</v>
      </c>
    </row>
    <row r="382" spans="1:6" ht="29.25" customHeight="1" x14ac:dyDescent="0.25">
      <c r="A382" s="111" t="s">
        <v>579</v>
      </c>
      <c r="B382" s="112" t="s">
        <v>43</v>
      </c>
      <c r="C382" s="113" t="s">
        <v>44</v>
      </c>
      <c r="D382" s="114">
        <v>35</v>
      </c>
      <c r="E382" s="114"/>
      <c r="F382" s="115">
        <f>(قیمتها!$R$62/100)*D382</f>
        <v>0</v>
      </c>
    </row>
    <row r="383" spans="1:6" ht="29.25" customHeight="1" x14ac:dyDescent="0.25">
      <c r="A383" s="117"/>
      <c r="B383" s="118"/>
      <c r="C383" s="119" t="s">
        <v>45</v>
      </c>
      <c r="D383" s="120">
        <v>75</v>
      </c>
      <c r="E383" s="120"/>
      <c r="F383" s="121">
        <f>(قیمتها!$R$26/100)*D383</f>
        <v>0</v>
      </c>
    </row>
    <row r="384" spans="1:6" ht="29.25" customHeight="1" x14ac:dyDescent="0.25">
      <c r="A384" s="117"/>
      <c r="B384" s="118"/>
      <c r="C384" s="119" t="s">
        <v>201</v>
      </c>
      <c r="D384" s="120">
        <v>30</v>
      </c>
      <c r="E384" s="120"/>
      <c r="F384" s="121" t="e">
        <f>(قیمتها!$L$40/100)*D384</f>
        <v>#DIV/0!</v>
      </c>
    </row>
    <row r="385" spans="1:6" ht="29.25" customHeight="1" x14ac:dyDescent="0.25">
      <c r="A385" s="117"/>
      <c r="B385" s="118"/>
      <c r="C385" s="119" t="s">
        <v>77</v>
      </c>
      <c r="D385" s="120" t="s">
        <v>25</v>
      </c>
      <c r="E385" s="120"/>
      <c r="F385" s="121">
        <f>(قیمتها!$R$141/100)*10</f>
        <v>0</v>
      </c>
    </row>
    <row r="386" spans="1:6" ht="29.25" customHeight="1" x14ac:dyDescent="0.25">
      <c r="A386" s="117"/>
      <c r="B386" s="118"/>
      <c r="C386" s="119" t="s">
        <v>59</v>
      </c>
      <c r="D386" s="120">
        <v>20</v>
      </c>
      <c r="E386" s="120"/>
      <c r="F386" s="121">
        <f>(قیمتها!$R$5/100)*D386</f>
        <v>0</v>
      </c>
    </row>
    <row r="387" spans="1:6" ht="29.25" customHeight="1" x14ac:dyDescent="0.25">
      <c r="A387" s="117"/>
      <c r="B387" s="118"/>
      <c r="C387" s="119" t="s">
        <v>142</v>
      </c>
      <c r="D387" s="120"/>
      <c r="E387" s="120"/>
      <c r="F387" s="122">
        <f>قیمتها!X18</f>
        <v>0</v>
      </c>
    </row>
    <row r="388" spans="1:6" ht="29.25" customHeight="1" thickBot="1" x14ac:dyDescent="0.3">
      <c r="A388" s="124"/>
      <c r="B388" s="125"/>
      <c r="C388" s="126" t="s">
        <v>795</v>
      </c>
      <c r="D388" s="127"/>
      <c r="E388" s="127"/>
      <c r="F388" s="128" t="e">
        <f>SUM(F382:F387)</f>
        <v>#DIV/0!</v>
      </c>
    </row>
    <row r="389" spans="1:6" ht="29.25" customHeight="1" x14ac:dyDescent="0.25">
      <c r="A389" s="129" t="s">
        <v>812</v>
      </c>
      <c r="B389" s="130" t="s">
        <v>41</v>
      </c>
      <c r="C389" s="113" t="s">
        <v>2</v>
      </c>
      <c r="D389" s="114">
        <v>160</v>
      </c>
      <c r="E389" s="114">
        <v>380</v>
      </c>
      <c r="F389" s="115" t="e">
        <f>((قیمتها!$L$13)/100)*D389</f>
        <v>#DIV/0!</v>
      </c>
    </row>
    <row r="390" spans="1:6" ht="29.25" customHeight="1" x14ac:dyDescent="0.25">
      <c r="A390" s="131"/>
      <c r="B390" s="132"/>
      <c r="C390" s="119" t="s">
        <v>42</v>
      </c>
      <c r="D390" s="120">
        <v>90</v>
      </c>
      <c r="E390" s="120">
        <v>90</v>
      </c>
      <c r="F390" s="121" t="e">
        <f>قیمتها!$L$24/2</f>
        <v>#DIV/0!</v>
      </c>
    </row>
    <row r="391" spans="1:6" ht="29.25" customHeight="1" x14ac:dyDescent="0.25">
      <c r="A391" s="131"/>
      <c r="B391" s="132"/>
      <c r="C391" s="119" t="s">
        <v>588</v>
      </c>
      <c r="D391" s="120">
        <v>60</v>
      </c>
      <c r="E391" s="120"/>
      <c r="F391" s="121" t="e">
        <f>(قیمتها!$L$54/1000)*D391</f>
        <v>#DIV/0!</v>
      </c>
    </row>
    <row r="392" spans="1:6" ht="29.25" customHeight="1" x14ac:dyDescent="0.25">
      <c r="A392" s="131"/>
      <c r="B392" s="132"/>
      <c r="C392" s="119" t="s">
        <v>201</v>
      </c>
      <c r="D392" s="120">
        <v>20</v>
      </c>
      <c r="E392" s="120"/>
      <c r="F392" s="121" t="e">
        <f>(قیمتها!$L$40/100)*D392</f>
        <v>#DIV/0!</v>
      </c>
    </row>
    <row r="393" spans="1:6" ht="29.25" customHeight="1" x14ac:dyDescent="0.25">
      <c r="A393" s="131"/>
      <c r="B393" s="132"/>
      <c r="C393" s="119" t="s">
        <v>77</v>
      </c>
      <c r="D393" s="120" t="s">
        <v>25</v>
      </c>
      <c r="E393" s="120"/>
      <c r="F393" s="121">
        <f>(قیمتها!$R$141/100)*10</f>
        <v>0</v>
      </c>
    </row>
    <row r="394" spans="1:6" ht="29.25" customHeight="1" x14ac:dyDescent="0.25">
      <c r="A394" s="131"/>
      <c r="B394" s="132"/>
      <c r="C394" s="119" t="s">
        <v>142</v>
      </c>
      <c r="D394" s="120"/>
      <c r="E394" s="120"/>
      <c r="F394" s="122">
        <f>قیمتها!X20</f>
        <v>0</v>
      </c>
    </row>
    <row r="395" spans="1:6" ht="29.25" customHeight="1" thickBot="1" x14ac:dyDescent="0.3">
      <c r="A395" s="133"/>
      <c r="B395" s="134"/>
      <c r="C395" s="135" t="s">
        <v>795</v>
      </c>
      <c r="D395" s="136"/>
      <c r="E395" s="136"/>
      <c r="F395" s="137" t="e">
        <f>SUM(F389:F394)</f>
        <v>#DIV/0!</v>
      </c>
    </row>
    <row r="396" spans="1:6" ht="29.25" customHeight="1" x14ac:dyDescent="0.25">
      <c r="A396" s="111" t="s">
        <v>812</v>
      </c>
      <c r="B396" s="112" t="s">
        <v>34</v>
      </c>
      <c r="C396" s="113" t="s">
        <v>2</v>
      </c>
      <c r="D396" s="114">
        <v>160</v>
      </c>
      <c r="E396" s="114">
        <v>380</v>
      </c>
      <c r="F396" s="115" t="e">
        <f>((قیمتها!$L$13)/100)*D396</f>
        <v>#DIV/0!</v>
      </c>
    </row>
    <row r="397" spans="1:6" ht="29.25" customHeight="1" x14ac:dyDescent="0.25">
      <c r="A397" s="117"/>
      <c r="B397" s="118"/>
      <c r="C397" s="119" t="s">
        <v>802</v>
      </c>
      <c r="D397" s="120">
        <v>25</v>
      </c>
      <c r="E397" s="120"/>
      <c r="F397" s="121">
        <f>(قیمتها!$R$127/100)*D397</f>
        <v>0</v>
      </c>
    </row>
    <row r="398" spans="1:6" ht="29.25" customHeight="1" x14ac:dyDescent="0.25">
      <c r="A398" s="117"/>
      <c r="B398" s="118"/>
      <c r="C398" s="119" t="s">
        <v>164</v>
      </c>
      <c r="D398" s="120">
        <v>80</v>
      </c>
      <c r="E398" s="120">
        <v>65</v>
      </c>
      <c r="F398" s="121">
        <f>(قیمتها!$R$75/100)*D398</f>
        <v>0</v>
      </c>
    </row>
    <row r="399" spans="1:6" ht="29.25" customHeight="1" x14ac:dyDescent="0.25">
      <c r="A399" s="117"/>
      <c r="B399" s="118"/>
      <c r="C399" s="119" t="s">
        <v>5</v>
      </c>
      <c r="D399" s="120">
        <v>10</v>
      </c>
      <c r="E399" s="120"/>
      <c r="F399" s="121">
        <f>(قیمتها!$R$23/100)*D399</f>
        <v>0</v>
      </c>
    </row>
    <row r="400" spans="1:6" ht="29.25" customHeight="1" x14ac:dyDescent="0.25">
      <c r="A400" s="117"/>
      <c r="B400" s="118"/>
      <c r="C400" s="119" t="s">
        <v>797</v>
      </c>
      <c r="D400" s="120">
        <v>10</v>
      </c>
      <c r="E400" s="120"/>
      <c r="F400" s="121" t="e">
        <f>(قیمتها!$L$39/100)*D400</f>
        <v>#DIV/0!</v>
      </c>
    </row>
    <row r="401" spans="1:6" ht="29.25" customHeight="1" x14ac:dyDescent="0.25">
      <c r="A401" s="117"/>
      <c r="B401" s="118"/>
      <c r="C401" s="119" t="s">
        <v>201</v>
      </c>
      <c r="D401" s="120">
        <v>20</v>
      </c>
      <c r="E401" s="120"/>
      <c r="F401" s="121" t="e">
        <f>(قیمتها!$L$40/100)*D401</f>
        <v>#DIV/0!</v>
      </c>
    </row>
    <row r="402" spans="1:6" ht="29.25" customHeight="1" x14ac:dyDescent="0.25">
      <c r="A402" s="117"/>
      <c r="B402" s="118"/>
      <c r="C402" s="119" t="s">
        <v>414</v>
      </c>
      <c r="D402" s="120">
        <v>100</v>
      </c>
      <c r="E402" s="120"/>
      <c r="F402" s="122">
        <f>قیمتها!$R$143</f>
        <v>0</v>
      </c>
    </row>
    <row r="403" spans="1:6" ht="29.25" customHeight="1" x14ac:dyDescent="0.25">
      <c r="A403" s="117"/>
      <c r="B403" s="118"/>
      <c r="C403" s="119" t="s">
        <v>77</v>
      </c>
      <c r="D403" s="120" t="s">
        <v>25</v>
      </c>
      <c r="E403" s="120"/>
      <c r="F403" s="121">
        <f>(قیمتها!$R$141/100)*10</f>
        <v>0</v>
      </c>
    </row>
    <row r="404" spans="1:6" ht="29.25" customHeight="1" x14ac:dyDescent="0.25">
      <c r="A404" s="117"/>
      <c r="B404" s="118"/>
      <c r="C404" s="119" t="s">
        <v>142</v>
      </c>
      <c r="D404" s="120"/>
      <c r="E404" s="120"/>
      <c r="F404" s="122">
        <f>قیمتها!X5</f>
        <v>0</v>
      </c>
    </row>
    <row r="405" spans="1:6" ht="29.25" customHeight="1" thickBot="1" x14ac:dyDescent="0.3">
      <c r="A405" s="124"/>
      <c r="B405" s="125"/>
      <c r="C405" s="126" t="s">
        <v>795</v>
      </c>
      <c r="D405" s="127"/>
      <c r="E405" s="127"/>
      <c r="F405" s="128" t="e">
        <f>SUM(F396:F404)</f>
        <v>#DIV/0!</v>
      </c>
    </row>
    <row r="406" spans="1:6" ht="29.25" customHeight="1" x14ac:dyDescent="0.25">
      <c r="A406" s="129" t="s">
        <v>812</v>
      </c>
      <c r="B406" s="130" t="s">
        <v>590</v>
      </c>
      <c r="C406" s="113" t="s">
        <v>2</v>
      </c>
      <c r="D406" s="114">
        <v>160</v>
      </c>
      <c r="E406" s="114">
        <v>380</v>
      </c>
      <c r="F406" s="115" t="e">
        <f>((قیمتها!$L$13)/100)*D406</f>
        <v>#DIV/0!</v>
      </c>
    </row>
    <row r="407" spans="1:6" ht="29.25" customHeight="1" x14ac:dyDescent="0.25">
      <c r="A407" s="131"/>
      <c r="B407" s="132"/>
      <c r="C407" s="119" t="s">
        <v>588</v>
      </c>
      <c r="D407" s="120">
        <v>60</v>
      </c>
      <c r="E407" s="120"/>
      <c r="F407" s="121" t="e">
        <f>(قیمتها!$L$54/1000)*D407</f>
        <v>#DIV/0!</v>
      </c>
    </row>
    <row r="408" spans="1:6" ht="29.25" customHeight="1" x14ac:dyDescent="0.25">
      <c r="A408" s="131"/>
      <c r="B408" s="132"/>
      <c r="C408" s="119" t="s">
        <v>3</v>
      </c>
      <c r="D408" s="120">
        <v>100</v>
      </c>
      <c r="E408" s="120">
        <v>80</v>
      </c>
      <c r="F408" s="121">
        <f>(قیمتها!$R$107/100)*D408</f>
        <v>0</v>
      </c>
    </row>
    <row r="409" spans="1:6" ht="29.25" customHeight="1" x14ac:dyDescent="0.25">
      <c r="A409" s="131"/>
      <c r="B409" s="132"/>
      <c r="C409" s="119" t="s">
        <v>5</v>
      </c>
      <c r="D409" s="120">
        <v>10</v>
      </c>
      <c r="E409" s="120"/>
      <c r="F409" s="121">
        <f>(قیمتها!$R$23/100)*D409</f>
        <v>0</v>
      </c>
    </row>
    <row r="410" spans="1:6" ht="29.25" customHeight="1" x14ac:dyDescent="0.25">
      <c r="A410" s="131"/>
      <c r="B410" s="132"/>
      <c r="C410" s="119" t="s">
        <v>249</v>
      </c>
      <c r="D410" s="120">
        <v>20</v>
      </c>
      <c r="E410" s="120"/>
      <c r="F410" s="121" t="e">
        <f>(قیمتها!$L$39/100)*D410</f>
        <v>#DIV/0!</v>
      </c>
    </row>
    <row r="411" spans="1:6" ht="29.25" customHeight="1" x14ac:dyDescent="0.25">
      <c r="A411" s="131"/>
      <c r="B411" s="132"/>
      <c r="C411" s="119" t="s">
        <v>201</v>
      </c>
      <c r="D411" s="120">
        <v>20</v>
      </c>
      <c r="E411" s="120"/>
      <c r="F411" s="121" t="e">
        <f>(قیمتها!$L$40/100)*D411</f>
        <v>#DIV/0!</v>
      </c>
    </row>
    <row r="412" spans="1:6" ht="29.25" customHeight="1" x14ac:dyDescent="0.25">
      <c r="A412" s="131"/>
      <c r="B412" s="132"/>
      <c r="C412" s="119" t="s">
        <v>77</v>
      </c>
      <c r="D412" s="120" t="s">
        <v>25</v>
      </c>
      <c r="E412" s="120"/>
      <c r="F412" s="121">
        <f>(قیمتها!$R$141/100)*10</f>
        <v>0</v>
      </c>
    </row>
    <row r="413" spans="1:6" ht="29.25" customHeight="1" x14ac:dyDescent="0.25">
      <c r="A413" s="131"/>
      <c r="B413" s="132"/>
      <c r="C413" s="119" t="s">
        <v>142</v>
      </c>
      <c r="D413" s="120"/>
      <c r="E413" s="120"/>
      <c r="F413" s="122">
        <f>قیمتها!X35</f>
        <v>0</v>
      </c>
    </row>
    <row r="414" spans="1:6" ht="29.25" customHeight="1" thickBot="1" x14ac:dyDescent="0.3">
      <c r="A414" s="133"/>
      <c r="B414" s="134"/>
      <c r="C414" s="135" t="s">
        <v>795</v>
      </c>
      <c r="D414" s="136"/>
      <c r="E414" s="136"/>
      <c r="F414" s="137" t="e">
        <f>SUM(F406:F413)</f>
        <v>#DIV/0!</v>
      </c>
    </row>
    <row r="415" spans="1:6" ht="29.25" customHeight="1" x14ac:dyDescent="0.25">
      <c r="A415" s="111" t="s">
        <v>579</v>
      </c>
      <c r="B415" s="112" t="s">
        <v>31</v>
      </c>
      <c r="C415" s="113" t="s">
        <v>126</v>
      </c>
      <c r="D415" s="114">
        <v>300</v>
      </c>
      <c r="E415" s="114">
        <v>240</v>
      </c>
      <c r="F415" s="115">
        <f>(قیمتها!$R$47/100)*D415</f>
        <v>0</v>
      </c>
    </row>
    <row r="416" spans="1:6" ht="29.25" customHeight="1" x14ac:dyDescent="0.25">
      <c r="A416" s="117"/>
      <c r="B416" s="118"/>
      <c r="C416" s="119" t="s">
        <v>249</v>
      </c>
      <c r="D416" s="120">
        <v>20</v>
      </c>
      <c r="E416" s="120"/>
      <c r="F416" s="121" t="e">
        <f>(قیمتها!$L$39/100)*D416</f>
        <v>#DIV/0!</v>
      </c>
    </row>
    <row r="417" spans="1:6" ht="29.25" customHeight="1" x14ac:dyDescent="0.25">
      <c r="A417" s="117"/>
      <c r="B417" s="118"/>
      <c r="C417" s="119" t="s">
        <v>7</v>
      </c>
      <c r="D417" s="120">
        <v>5</v>
      </c>
      <c r="E417" s="120"/>
      <c r="F417" s="121" t="e">
        <f>(قیمتها!$L$6/1000)*D417</f>
        <v>#DIV/0!</v>
      </c>
    </row>
    <row r="418" spans="1:6" ht="29.25" customHeight="1" x14ac:dyDescent="0.25">
      <c r="A418" s="117"/>
      <c r="B418" s="118"/>
      <c r="C418" s="119" t="s">
        <v>5</v>
      </c>
      <c r="D418" s="120">
        <v>10</v>
      </c>
      <c r="E418" s="120"/>
      <c r="F418" s="121">
        <f>(قیمتها!$R$23/100)*D418</f>
        <v>0</v>
      </c>
    </row>
    <row r="419" spans="1:6" ht="29.25" customHeight="1" x14ac:dyDescent="0.25">
      <c r="A419" s="117"/>
      <c r="B419" s="118"/>
      <c r="C419" s="119" t="s">
        <v>23</v>
      </c>
      <c r="D419" s="120">
        <v>10</v>
      </c>
      <c r="E419" s="120"/>
      <c r="F419" s="121">
        <f>(قیمتها!$R$143/100)*D419</f>
        <v>0</v>
      </c>
    </row>
    <row r="420" spans="1:6" ht="29.25" customHeight="1" x14ac:dyDescent="0.25">
      <c r="A420" s="117"/>
      <c r="B420" s="118"/>
      <c r="C420" s="119" t="s">
        <v>24</v>
      </c>
      <c r="D420" s="120">
        <v>10</v>
      </c>
      <c r="E420" s="120"/>
      <c r="F420" s="121">
        <f>(قیمتها!$R$82/100)*D420</f>
        <v>0</v>
      </c>
    </row>
    <row r="421" spans="1:6" ht="29.25" customHeight="1" x14ac:dyDescent="0.25">
      <c r="A421" s="117"/>
      <c r="B421" s="118"/>
      <c r="C421" s="119" t="s">
        <v>205</v>
      </c>
      <c r="D421" s="120">
        <v>30</v>
      </c>
      <c r="E421" s="120"/>
      <c r="F421" s="121" t="e">
        <f>(قیمتها!$L$41/100)*D421</f>
        <v>#DIV/0!</v>
      </c>
    </row>
    <row r="422" spans="1:6" ht="29.25" customHeight="1" x14ac:dyDescent="0.25">
      <c r="A422" s="117"/>
      <c r="B422" s="118"/>
      <c r="C422" s="119" t="s">
        <v>77</v>
      </c>
      <c r="D422" s="120" t="s">
        <v>25</v>
      </c>
      <c r="E422" s="120"/>
      <c r="F422" s="121">
        <f>(قیمتها!$R$141/100)*10</f>
        <v>0</v>
      </c>
    </row>
    <row r="423" spans="1:6" ht="29.25" customHeight="1" x14ac:dyDescent="0.25">
      <c r="A423" s="117"/>
      <c r="B423" s="118"/>
      <c r="C423" s="119" t="s">
        <v>142</v>
      </c>
      <c r="D423" s="120"/>
      <c r="E423" s="120"/>
      <c r="F423" s="122">
        <f>قیمتها!X48</f>
        <v>0</v>
      </c>
    </row>
    <row r="424" spans="1:6" ht="29.25" customHeight="1" thickBot="1" x14ac:dyDescent="0.3">
      <c r="A424" s="124"/>
      <c r="B424" s="125"/>
      <c r="C424" s="126" t="s">
        <v>795</v>
      </c>
      <c r="D424" s="127"/>
      <c r="E424" s="127"/>
      <c r="F424" s="128" t="e">
        <f>SUM(F415:F423)</f>
        <v>#DIV/0!</v>
      </c>
    </row>
    <row r="425" spans="1:6" ht="29.25" customHeight="1" x14ac:dyDescent="0.25">
      <c r="A425" s="129" t="s">
        <v>579</v>
      </c>
      <c r="B425" s="130" t="s">
        <v>589</v>
      </c>
      <c r="C425" s="113" t="s">
        <v>30</v>
      </c>
      <c r="D425" s="114">
        <v>150</v>
      </c>
      <c r="E425" s="114">
        <v>380</v>
      </c>
      <c r="F425" s="115" t="e">
        <f>(قیمتها!$L$99/700)*D425</f>
        <v>#DIV/0!</v>
      </c>
    </row>
    <row r="426" spans="1:6" ht="29.25" customHeight="1" x14ac:dyDescent="0.25">
      <c r="A426" s="131"/>
      <c r="B426" s="132"/>
      <c r="C426" s="119" t="s">
        <v>3</v>
      </c>
      <c r="D426" s="120">
        <v>60</v>
      </c>
      <c r="E426" s="120"/>
      <c r="F426" s="121">
        <f>(قیمتها!$R$107/100)*D426</f>
        <v>0</v>
      </c>
    </row>
    <row r="427" spans="1:6" ht="29.25" customHeight="1" x14ac:dyDescent="0.25">
      <c r="A427" s="131"/>
      <c r="B427" s="132"/>
      <c r="C427" s="119" t="s">
        <v>5</v>
      </c>
      <c r="D427" s="120">
        <v>15</v>
      </c>
      <c r="E427" s="120"/>
      <c r="F427" s="121">
        <f>(قیمتها!$R$23/100)*D427</f>
        <v>0</v>
      </c>
    </row>
    <row r="428" spans="1:6" ht="29.25" customHeight="1" x14ac:dyDescent="0.25">
      <c r="A428" s="131"/>
      <c r="B428" s="132"/>
      <c r="C428" s="119" t="s">
        <v>249</v>
      </c>
      <c r="D428" s="120">
        <v>30</v>
      </c>
      <c r="E428" s="120"/>
      <c r="F428" s="121" t="e">
        <f>(قیمتها!$L$39/100)*D428</f>
        <v>#DIV/0!</v>
      </c>
    </row>
    <row r="429" spans="1:6" ht="29.25" customHeight="1" x14ac:dyDescent="0.25">
      <c r="A429" s="131"/>
      <c r="B429" s="132"/>
      <c r="C429" s="119" t="s">
        <v>7</v>
      </c>
      <c r="D429" s="120">
        <v>5</v>
      </c>
      <c r="E429" s="120"/>
      <c r="F429" s="121" t="e">
        <f>(قیمتها!$L$6/1000)*D429</f>
        <v>#DIV/0!</v>
      </c>
    </row>
    <row r="430" spans="1:6" ht="29.25" customHeight="1" x14ac:dyDescent="0.25">
      <c r="A430" s="131"/>
      <c r="B430" s="132"/>
      <c r="C430" s="119" t="s">
        <v>201</v>
      </c>
      <c r="D430" s="120">
        <v>25</v>
      </c>
      <c r="E430" s="120"/>
      <c r="F430" s="121" t="e">
        <f>(قیمتها!$L$40/100)*D430</f>
        <v>#DIV/0!</v>
      </c>
    </row>
    <row r="431" spans="1:6" ht="29.25" customHeight="1" x14ac:dyDescent="0.25">
      <c r="A431" s="131"/>
      <c r="B431" s="132"/>
      <c r="C431" s="119" t="s">
        <v>77</v>
      </c>
      <c r="D431" s="120" t="s">
        <v>25</v>
      </c>
      <c r="E431" s="120"/>
      <c r="F431" s="121">
        <f>(قیمتها!$R$141/100)*10</f>
        <v>0</v>
      </c>
    </row>
    <row r="432" spans="1:6" ht="29.25" customHeight="1" x14ac:dyDescent="0.25">
      <c r="A432" s="131"/>
      <c r="B432" s="132"/>
      <c r="C432" s="119" t="s">
        <v>4</v>
      </c>
      <c r="D432" s="120">
        <v>70</v>
      </c>
      <c r="E432" s="120"/>
      <c r="F432" s="121">
        <f>(قیمتها!$R$69/100)*D432</f>
        <v>0</v>
      </c>
    </row>
    <row r="433" spans="1:6" ht="29.25" customHeight="1" x14ac:dyDescent="0.25">
      <c r="A433" s="131"/>
      <c r="B433" s="132"/>
      <c r="C433" s="119" t="s">
        <v>242</v>
      </c>
      <c r="D433" s="120">
        <v>50</v>
      </c>
      <c r="E433" s="120"/>
      <c r="F433" s="121">
        <f>(قیمتها!$R$87/100)*D433</f>
        <v>0</v>
      </c>
    </row>
    <row r="434" spans="1:6" ht="29.25" customHeight="1" x14ac:dyDescent="0.25">
      <c r="A434" s="131"/>
      <c r="B434" s="132"/>
      <c r="C434" s="119" t="s">
        <v>142</v>
      </c>
      <c r="D434" s="120"/>
      <c r="E434" s="120"/>
      <c r="F434" s="122">
        <f>قیمتها!X29</f>
        <v>0</v>
      </c>
    </row>
    <row r="435" spans="1:6" ht="29.25" customHeight="1" thickBot="1" x14ac:dyDescent="0.3">
      <c r="A435" s="133"/>
      <c r="B435" s="134"/>
      <c r="C435" s="135" t="s">
        <v>795</v>
      </c>
      <c r="D435" s="136"/>
      <c r="E435" s="136"/>
      <c r="F435" s="137" t="e">
        <f>SUM(F425:F434)</f>
        <v>#DIV/0!</v>
      </c>
    </row>
    <row r="436" spans="1:6" ht="29.25" customHeight="1" x14ac:dyDescent="0.25">
      <c r="A436" s="111" t="s">
        <v>812</v>
      </c>
      <c r="B436" s="112" t="s">
        <v>591</v>
      </c>
      <c r="C436" s="113" t="s">
        <v>2</v>
      </c>
      <c r="D436" s="114">
        <v>140</v>
      </c>
      <c r="E436" s="114">
        <v>380</v>
      </c>
      <c r="F436" s="115" t="e">
        <f>((قیمتها!$L$13)/100)*D436</f>
        <v>#DIV/0!</v>
      </c>
    </row>
    <row r="437" spans="1:6" ht="29.25" customHeight="1" x14ac:dyDescent="0.25">
      <c r="A437" s="117"/>
      <c r="B437" s="118"/>
      <c r="C437" s="119" t="s">
        <v>588</v>
      </c>
      <c r="D437" s="120">
        <v>60</v>
      </c>
      <c r="E437" s="120"/>
      <c r="F437" s="121" t="e">
        <f>(قیمتها!$L$54/1000)*D437</f>
        <v>#DIV/0!</v>
      </c>
    </row>
    <row r="438" spans="1:6" ht="29.25" customHeight="1" x14ac:dyDescent="0.25">
      <c r="A438" s="117"/>
      <c r="B438" s="118"/>
      <c r="C438" s="119" t="s">
        <v>592</v>
      </c>
      <c r="D438" s="120">
        <v>20</v>
      </c>
      <c r="E438" s="120"/>
      <c r="F438" s="121" t="e">
        <f>(قیمتها!$L$9/100)*D438</f>
        <v>#DIV/0!</v>
      </c>
    </row>
    <row r="439" spans="1:6" ht="29.25" customHeight="1" x14ac:dyDescent="0.25">
      <c r="A439" s="117"/>
      <c r="B439" s="118"/>
      <c r="C439" s="119" t="s">
        <v>3</v>
      </c>
      <c r="D439" s="120">
        <v>100</v>
      </c>
      <c r="E439" s="120">
        <v>80</v>
      </c>
      <c r="F439" s="121">
        <f>(قیمتها!$R$107/100)*D439</f>
        <v>0</v>
      </c>
    </row>
    <row r="440" spans="1:6" ht="29.25" customHeight="1" x14ac:dyDescent="0.25">
      <c r="A440" s="117"/>
      <c r="B440" s="118"/>
      <c r="C440" s="119" t="s">
        <v>5</v>
      </c>
      <c r="D440" s="120">
        <v>10</v>
      </c>
      <c r="E440" s="120"/>
      <c r="F440" s="121">
        <f>(قیمتها!$R$23/100)*D440</f>
        <v>0</v>
      </c>
    </row>
    <row r="441" spans="1:6" ht="29.25" customHeight="1" x14ac:dyDescent="0.25">
      <c r="A441" s="117"/>
      <c r="B441" s="118"/>
      <c r="C441" s="119" t="s">
        <v>249</v>
      </c>
      <c r="D441" s="120">
        <v>20</v>
      </c>
      <c r="E441" s="120"/>
      <c r="F441" s="121" t="e">
        <f>(قیمتها!$L$39/100)*D441</f>
        <v>#DIV/0!</v>
      </c>
    </row>
    <row r="442" spans="1:6" ht="29.25" customHeight="1" x14ac:dyDescent="0.25">
      <c r="A442" s="117"/>
      <c r="B442" s="118"/>
      <c r="C442" s="119" t="s">
        <v>201</v>
      </c>
      <c r="D442" s="120">
        <v>20</v>
      </c>
      <c r="E442" s="120"/>
      <c r="F442" s="121" t="e">
        <f>(قیمتها!$L$40/100)*D442</f>
        <v>#DIV/0!</v>
      </c>
    </row>
    <row r="443" spans="1:6" ht="29.25" customHeight="1" x14ac:dyDescent="0.25">
      <c r="A443" s="117"/>
      <c r="B443" s="118"/>
      <c r="C443" s="119" t="s">
        <v>77</v>
      </c>
      <c r="D443" s="120" t="s">
        <v>25</v>
      </c>
      <c r="E443" s="120"/>
      <c r="F443" s="121">
        <f>(قیمتها!$R$141/100)*10</f>
        <v>0</v>
      </c>
    </row>
    <row r="444" spans="1:6" ht="29.25" customHeight="1" x14ac:dyDescent="0.25">
      <c r="A444" s="117"/>
      <c r="B444" s="118"/>
      <c r="C444" s="119" t="s">
        <v>142</v>
      </c>
      <c r="D444" s="120"/>
      <c r="E444" s="120"/>
      <c r="F444" s="122">
        <f>قیمتها!X35</f>
        <v>0</v>
      </c>
    </row>
    <row r="445" spans="1:6" ht="29.25" customHeight="1" thickBot="1" x14ac:dyDescent="0.3">
      <c r="A445" s="124"/>
      <c r="B445" s="125"/>
      <c r="C445" s="126" t="s">
        <v>795</v>
      </c>
      <c r="D445" s="127"/>
      <c r="E445" s="127"/>
      <c r="F445" s="128" t="e">
        <f>SUM(F436:F444)</f>
        <v>#DIV/0!</v>
      </c>
    </row>
    <row r="446" spans="1:6" ht="29.25" customHeight="1" x14ac:dyDescent="0.25">
      <c r="A446" s="129" t="s">
        <v>812</v>
      </c>
      <c r="B446" s="130" t="s">
        <v>781</v>
      </c>
      <c r="C446" s="113" t="s">
        <v>2</v>
      </c>
      <c r="D446" s="114">
        <v>140</v>
      </c>
      <c r="E446" s="114">
        <v>380</v>
      </c>
      <c r="F446" s="115" t="e">
        <f>((قیمتها!$L$13)/100)*D446</f>
        <v>#DIV/0!</v>
      </c>
    </row>
    <row r="447" spans="1:6" ht="29.25" customHeight="1" x14ac:dyDescent="0.25">
      <c r="A447" s="131"/>
      <c r="B447" s="132"/>
      <c r="C447" s="119" t="s">
        <v>588</v>
      </c>
      <c r="D447" s="120">
        <v>60</v>
      </c>
      <c r="E447" s="120"/>
      <c r="F447" s="121" t="e">
        <f>(قیمتها!$L$54/1000)*D447</f>
        <v>#DIV/0!</v>
      </c>
    </row>
    <row r="448" spans="1:6" ht="29.25" customHeight="1" x14ac:dyDescent="0.25">
      <c r="A448" s="131"/>
      <c r="B448" s="132"/>
      <c r="C448" s="119" t="s">
        <v>592</v>
      </c>
      <c r="D448" s="120">
        <v>20</v>
      </c>
      <c r="E448" s="120"/>
      <c r="F448" s="121" t="e">
        <f>(قیمتها!$L$9/100)*D448</f>
        <v>#DIV/0!</v>
      </c>
    </row>
    <row r="449" spans="1:6" ht="29.25" customHeight="1" x14ac:dyDescent="0.25">
      <c r="A449" s="131"/>
      <c r="B449" s="132"/>
      <c r="C449" s="119" t="s">
        <v>164</v>
      </c>
      <c r="D449" s="120">
        <v>100</v>
      </c>
      <c r="E449" s="120">
        <v>80</v>
      </c>
      <c r="F449" s="121">
        <f>(قیمتها!$R$75/100)*D449</f>
        <v>0</v>
      </c>
    </row>
    <row r="450" spans="1:6" ht="29.25" customHeight="1" x14ac:dyDescent="0.25">
      <c r="A450" s="131"/>
      <c r="B450" s="132"/>
      <c r="C450" s="119" t="s">
        <v>5</v>
      </c>
      <c r="D450" s="120">
        <v>10</v>
      </c>
      <c r="E450" s="120"/>
      <c r="F450" s="121">
        <f>(قیمتها!$R$23/100)*D450</f>
        <v>0</v>
      </c>
    </row>
    <row r="451" spans="1:6" ht="29.25" customHeight="1" x14ac:dyDescent="0.25">
      <c r="A451" s="131"/>
      <c r="B451" s="132"/>
      <c r="C451" s="119" t="s">
        <v>249</v>
      </c>
      <c r="D451" s="120">
        <v>20</v>
      </c>
      <c r="E451" s="120"/>
      <c r="F451" s="121" t="e">
        <f>(قیمتها!$L$39/100)*D451</f>
        <v>#DIV/0!</v>
      </c>
    </row>
    <row r="452" spans="1:6" ht="29.25" customHeight="1" x14ac:dyDescent="0.25">
      <c r="A452" s="131"/>
      <c r="B452" s="132"/>
      <c r="C452" s="119" t="s">
        <v>201</v>
      </c>
      <c r="D452" s="120">
        <v>20</v>
      </c>
      <c r="E452" s="120"/>
      <c r="F452" s="121" t="e">
        <f>(قیمتها!$L$40/100)*D452</f>
        <v>#DIV/0!</v>
      </c>
    </row>
    <row r="453" spans="1:6" ht="29.25" customHeight="1" x14ac:dyDescent="0.25">
      <c r="A453" s="131"/>
      <c r="B453" s="132"/>
      <c r="C453" s="119" t="s">
        <v>77</v>
      </c>
      <c r="D453" s="120" t="s">
        <v>25</v>
      </c>
      <c r="E453" s="120"/>
      <c r="F453" s="121">
        <f>(قیمتها!$R$141/100)*10</f>
        <v>0</v>
      </c>
    </row>
    <row r="454" spans="1:6" ht="29.25" customHeight="1" x14ac:dyDescent="0.25">
      <c r="A454" s="131"/>
      <c r="B454" s="132"/>
      <c r="C454" s="119" t="s">
        <v>142</v>
      </c>
      <c r="D454" s="120"/>
      <c r="E454" s="120"/>
      <c r="F454" s="122">
        <f>قیمتها!X35</f>
        <v>0</v>
      </c>
    </row>
    <row r="455" spans="1:6" ht="29.25" customHeight="1" thickBot="1" x14ac:dyDescent="0.3">
      <c r="A455" s="133"/>
      <c r="B455" s="134"/>
      <c r="C455" s="135" t="s">
        <v>795</v>
      </c>
      <c r="D455" s="136"/>
      <c r="E455" s="136"/>
      <c r="F455" s="137" t="e">
        <f>SUM(F446:F454)</f>
        <v>#DIV/0!</v>
      </c>
    </row>
    <row r="456" spans="1:6" ht="29.25" customHeight="1" x14ac:dyDescent="0.25">
      <c r="A456" s="111" t="s">
        <v>812</v>
      </c>
      <c r="B456" s="112" t="s">
        <v>609</v>
      </c>
      <c r="C456" s="113" t="s">
        <v>2</v>
      </c>
      <c r="D456" s="114">
        <v>140</v>
      </c>
      <c r="E456" s="114">
        <v>380</v>
      </c>
      <c r="F456" s="115" t="e">
        <f>((قیمتها!$L$13)/100)*D456</f>
        <v>#DIV/0!</v>
      </c>
    </row>
    <row r="457" spans="1:6" ht="29.25" customHeight="1" x14ac:dyDescent="0.25">
      <c r="A457" s="117"/>
      <c r="B457" s="118"/>
      <c r="C457" s="119" t="s">
        <v>592</v>
      </c>
      <c r="D457" s="120">
        <v>20</v>
      </c>
      <c r="E457" s="120"/>
      <c r="F457" s="121" t="e">
        <f>(قیمتها!$L$9/100)*D457</f>
        <v>#DIV/0!</v>
      </c>
    </row>
    <row r="458" spans="1:6" ht="29.25" customHeight="1" x14ac:dyDescent="0.25">
      <c r="A458" s="117"/>
      <c r="B458" s="118"/>
      <c r="C458" s="119" t="s">
        <v>42</v>
      </c>
      <c r="D458" s="120">
        <v>90</v>
      </c>
      <c r="E458" s="120">
        <v>90</v>
      </c>
      <c r="F458" s="121" t="e">
        <f>قیمتها!$L$24/2</f>
        <v>#DIV/0!</v>
      </c>
    </row>
    <row r="459" spans="1:6" ht="29.25" customHeight="1" x14ac:dyDescent="0.25">
      <c r="A459" s="117"/>
      <c r="B459" s="118"/>
      <c r="C459" s="119" t="s">
        <v>588</v>
      </c>
      <c r="D459" s="120">
        <v>60</v>
      </c>
      <c r="E459" s="120"/>
      <c r="F459" s="121" t="e">
        <f>(قیمتها!$L$54/1000)*D459</f>
        <v>#DIV/0!</v>
      </c>
    </row>
    <row r="460" spans="1:6" ht="29.25" customHeight="1" x14ac:dyDescent="0.25">
      <c r="A460" s="117"/>
      <c r="B460" s="118"/>
      <c r="C460" s="119" t="s">
        <v>201</v>
      </c>
      <c r="D460" s="120">
        <v>20</v>
      </c>
      <c r="E460" s="120"/>
      <c r="F460" s="121" t="e">
        <f>(قیمتها!$L$40/100)*D460</f>
        <v>#DIV/0!</v>
      </c>
    </row>
    <row r="461" spans="1:6" ht="29.25" customHeight="1" x14ac:dyDescent="0.25">
      <c r="A461" s="117"/>
      <c r="B461" s="118"/>
      <c r="C461" s="119" t="s">
        <v>77</v>
      </c>
      <c r="D461" s="120" t="s">
        <v>25</v>
      </c>
      <c r="E461" s="120"/>
      <c r="F461" s="121">
        <f>(قیمتها!$R$141/100)*10</f>
        <v>0</v>
      </c>
    </row>
    <row r="462" spans="1:6" ht="29.25" customHeight="1" x14ac:dyDescent="0.25">
      <c r="A462" s="117"/>
      <c r="B462" s="118"/>
      <c r="C462" s="119" t="s">
        <v>142</v>
      </c>
      <c r="D462" s="120"/>
      <c r="E462" s="120"/>
      <c r="F462" s="122">
        <f>قیمتها!X35</f>
        <v>0</v>
      </c>
    </row>
    <row r="463" spans="1:6" ht="29.25" customHeight="1" thickBot="1" x14ac:dyDescent="0.3">
      <c r="A463" s="124"/>
      <c r="B463" s="125"/>
      <c r="C463" s="126" t="s">
        <v>795</v>
      </c>
      <c r="D463" s="127"/>
      <c r="E463" s="127"/>
      <c r="F463" s="128" t="e">
        <f>SUM(F456:F462)</f>
        <v>#DIV/0!</v>
      </c>
    </row>
    <row r="464" spans="1:6" ht="29.25" customHeight="1" x14ac:dyDescent="0.25">
      <c r="A464" s="129" t="s">
        <v>812</v>
      </c>
      <c r="B464" s="130" t="s">
        <v>608</v>
      </c>
      <c r="C464" s="113" t="s">
        <v>2</v>
      </c>
      <c r="D464" s="114">
        <v>140</v>
      </c>
      <c r="E464" s="114"/>
      <c r="F464" s="115" t="e">
        <f>((قیمتها!$L$13)/100)*D464</f>
        <v>#DIV/0!</v>
      </c>
    </row>
    <row r="465" spans="1:6" ht="29.25" customHeight="1" x14ac:dyDescent="0.25">
      <c r="A465" s="131"/>
      <c r="B465" s="132"/>
      <c r="C465" s="119" t="s">
        <v>592</v>
      </c>
      <c r="D465" s="120">
        <v>20</v>
      </c>
      <c r="E465" s="120"/>
      <c r="F465" s="121" t="e">
        <f>(قیمتها!$L$9/100)*D465</f>
        <v>#DIV/0!</v>
      </c>
    </row>
    <row r="466" spans="1:6" ht="29.25" customHeight="1" x14ac:dyDescent="0.25">
      <c r="A466" s="131"/>
      <c r="B466" s="132"/>
      <c r="C466" s="119" t="s">
        <v>201</v>
      </c>
      <c r="D466" s="120">
        <v>20</v>
      </c>
      <c r="E466" s="120"/>
      <c r="F466" s="121" t="e">
        <f>(قیمتها!$L$40/100)*D466</f>
        <v>#DIV/0!</v>
      </c>
    </row>
    <row r="467" spans="1:6" ht="29.25" customHeight="1" x14ac:dyDescent="0.25">
      <c r="A467" s="131"/>
      <c r="B467" s="132"/>
      <c r="C467" s="119" t="s">
        <v>205</v>
      </c>
      <c r="D467" s="120">
        <v>30</v>
      </c>
      <c r="E467" s="120"/>
      <c r="F467" s="121" t="e">
        <f>(قیمتها!$L$41/100)*D467</f>
        <v>#DIV/0!</v>
      </c>
    </row>
    <row r="468" spans="1:6" ht="29.25" customHeight="1" x14ac:dyDescent="0.25">
      <c r="A468" s="131"/>
      <c r="B468" s="132"/>
      <c r="C468" s="119" t="s">
        <v>7</v>
      </c>
      <c r="D468" s="120">
        <v>10</v>
      </c>
      <c r="E468" s="120"/>
      <c r="F468" s="121" t="e">
        <f>(قیمتها!$L$6/1000)*D468</f>
        <v>#DIV/0!</v>
      </c>
    </row>
    <row r="469" spans="1:6" ht="29.25" customHeight="1" x14ac:dyDescent="0.25">
      <c r="A469" s="131"/>
      <c r="B469" s="132"/>
      <c r="C469" s="119" t="s">
        <v>5</v>
      </c>
      <c r="D469" s="120">
        <v>10</v>
      </c>
      <c r="E469" s="120"/>
      <c r="F469" s="121">
        <f>(قیمتها!$R$23/100)*D469</f>
        <v>0</v>
      </c>
    </row>
    <row r="470" spans="1:6" ht="29.25" customHeight="1" x14ac:dyDescent="0.25">
      <c r="A470" s="131"/>
      <c r="B470" s="132"/>
      <c r="C470" s="119" t="s">
        <v>588</v>
      </c>
      <c r="D470" s="120">
        <v>60</v>
      </c>
      <c r="E470" s="120"/>
      <c r="F470" s="121" t="e">
        <f>(قیمتها!$L$54/1000)*D470</f>
        <v>#DIV/0!</v>
      </c>
    </row>
    <row r="471" spans="1:6" ht="29.25" customHeight="1" x14ac:dyDescent="0.25">
      <c r="A471" s="131"/>
      <c r="B471" s="132"/>
      <c r="C471" s="119" t="s">
        <v>77</v>
      </c>
      <c r="D471" s="120" t="s">
        <v>32</v>
      </c>
      <c r="E471" s="120"/>
      <c r="F471" s="121">
        <f>(قیمتها!$R$141/100)*10</f>
        <v>0</v>
      </c>
    </row>
    <row r="472" spans="1:6" ht="29.25" customHeight="1" x14ac:dyDescent="0.25">
      <c r="A472" s="131"/>
      <c r="B472" s="132"/>
      <c r="C472" s="119" t="s">
        <v>798</v>
      </c>
      <c r="D472" s="120">
        <v>130</v>
      </c>
      <c r="E472" s="120"/>
      <c r="F472" s="121">
        <f>(قیمتها!$R$125/100)*D472</f>
        <v>0</v>
      </c>
    </row>
    <row r="473" spans="1:6" ht="29.25" customHeight="1" x14ac:dyDescent="0.25">
      <c r="A473" s="131"/>
      <c r="B473" s="132"/>
      <c r="C473" s="119" t="s">
        <v>274</v>
      </c>
      <c r="D473" s="120">
        <v>10</v>
      </c>
      <c r="E473" s="120"/>
      <c r="F473" s="121">
        <f>(قیمتها!$R$6/100)*D473</f>
        <v>0</v>
      </c>
    </row>
    <row r="474" spans="1:6" ht="29.25" customHeight="1" x14ac:dyDescent="0.25">
      <c r="A474" s="131"/>
      <c r="B474" s="132"/>
      <c r="C474" s="119" t="s">
        <v>142</v>
      </c>
      <c r="D474" s="120"/>
      <c r="E474" s="120"/>
      <c r="F474" s="122">
        <f>قیمتها!X41</f>
        <v>0</v>
      </c>
    </row>
    <row r="475" spans="1:6" ht="29.25" customHeight="1" thickBot="1" x14ac:dyDescent="0.3">
      <c r="A475" s="133"/>
      <c r="B475" s="134"/>
      <c r="C475" s="135" t="s">
        <v>795</v>
      </c>
      <c r="D475" s="136"/>
      <c r="E475" s="136"/>
      <c r="F475" s="137" t="e">
        <f>SUM(F464:F474)</f>
        <v>#DIV/0!</v>
      </c>
    </row>
    <row r="476" spans="1:6" ht="29.25" customHeight="1" x14ac:dyDescent="0.25">
      <c r="A476" s="111" t="s">
        <v>812</v>
      </c>
      <c r="B476" s="112" t="s">
        <v>314</v>
      </c>
      <c r="C476" s="113" t="s">
        <v>2</v>
      </c>
      <c r="D476" s="114">
        <v>140</v>
      </c>
      <c r="E476" s="114">
        <v>380</v>
      </c>
      <c r="F476" s="115" t="e">
        <f>((قیمتها!$L$13)/100)*D476</f>
        <v>#DIV/0!</v>
      </c>
    </row>
    <row r="477" spans="1:6" ht="29.25" customHeight="1" x14ac:dyDescent="0.25">
      <c r="A477" s="117"/>
      <c r="B477" s="118"/>
      <c r="C477" s="119" t="s">
        <v>201</v>
      </c>
      <c r="D477" s="120">
        <v>15</v>
      </c>
      <c r="E477" s="120"/>
      <c r="F477" s="121" t="e">
        <f>(قیمتها!$L$40/100)*D477</f>
        <v>#DIV/0!</v>
      </c>
    </row>
    <row r="478" spans="1:6" ht="29.25" customHeight="1" x14ac:dyDescent="0.25">
      <c r="A478" s="117"/>
      <c r="B478" s="118"/>
      <c r="C478" s="119" t="s">
        <v>205</v>
      </c>
      <c r="D478" s="120">
        <v>25</v>
      </c>
      <c r="E478" s="120"/>
      <c r="F478" s="121" t="e">
        <f>(قیمتها!$L$41/100)*D478</f>
        <v>#DIV/0!</v>
      </c>
    </row>
    <row r="479" spans="1:6" ht="29.25" customHeight="1" x14ac:dyDescent="0.25">
      <c r="A479" s="117"/>
      <c r="B479" s="118"/>
      <c r="C479" s="119" t="s">
        <v>7</v>
      </c>
      <c r="D479" s="120">
        <v>10</v>
      </c>
      <c r="E479" s="120"/>
      <c r="F479" s="121" t="e">
        <f>(قیمتها!$L$6/1000)*D479</f>
        <v>#DIV/0!</v>
      </c>
    </row>
    <row r="480" spans="1:6" ht="29.25" customHeight="1" x14ac:dyDescent="0.25">
      <c r="A480" s="117"/>
      <c r="B480" s="118"/>
      <c r="C480" s="119" t="s">
        <v>5</v>
      </c>
      <c r="D480" s="120">
        <v>10</v>
      </c>
      <c r="E480" s="120"/>
      <c r="F480" s="121">
        <f>(قیمتها!$R$23/100)*D480</f>
        <v>0</v>
      </c>
    </row>
    <row r="481" spans="1:6" ht="29.25" customHeight="1" x14ac:dyDescent="0.25">
      <c r="A481" s="117"/>
      <c r="B481" s="118"/>
      <c r="C481" s="119" t="s">
        <v>588</v>
      </c>
      <c r="D481" s="120">
        <v>60</v>
      </c>
      <c r="E481" s="120"/>
      <c r="F481" s="121" t="e">
        <f>(قیمتها!$L$54/1000)*D481</f>
        <v>#DIV/0!</v>
      </c>
    </row>
    <row r="482" spans="1:6" ht="29.25" customHeight="1" x14ac:dyDescent="0.25">
      <c r="A482" s="117"/>
      <c r="B482" s="118"/>
      <c r="C482" s="119" t="s">
        <v>77</v>
      </c>
      <c r="D482" s="120" t="s">
        <v>25</v>
      </c>
      <c r="E482" s="120"/>
      <c r="F482" s="121">
        <f>(قیمتها!$R$141/100)*10</f>
        <v>0</v>
      </c>
    </row>
    <row r="483" spans="1:6" ht="29.25" customHeight="1" x14ac:dyDescent="0.25">
      <c r="A483" s="117"/>
      <c r="B483" s="118"/>
      <c r="C483" s="119" t="s">
        <v>592</v>
      </c>
      <c r="D483" s="120">
        <v>20</v>
      </c>
      <c r="E483" s="120"/>
      <c r="F483" s="121" t="e">
        <f>(قیمتها!$L$9/100)*D483</f>
        <v>#DIV/0!</v>
      </c>
    </row>
    <row r="484" spans="1:6" ht="29.25" customHeight="1" x14ac:dyDescent="0.25">
      <c r="A484" s="117"/>
      <c r="B484" s="118"/>
      <c r="C484" s="119" t="s">
        <v>799</v>
      </c>
      <c r="D484" s="120">
        <v>180</v>
      </c>
      <c r="E484" s="120">
        <v>150</v>
      </c>
      <c r="F484" s="121">
        <f>(قیمتها!$R$126/100)*D484</f>
        <v>0</v>
      </c>
    </row>
    <row r="485" spans="1:6" ht="29.25" customHeight="1" x14ac:dyDescent="0.25">
      <c r="A485" s="117"/>
      <c r="B485" s="118"/>
      <c r="C485" s="119" t="s">
        <v>142</v>
      </c>
      <c r="D485" s="120"/>
      <c r="E485" s="120"/>
      <c r="F485" s="122">
        <f>قیمتها!X40</f>
        <v>0</v>
      </c>
    </row>
    <row r="486" spans="1:6" ht="29.25" customHeight="1" thickBot="1" x14ac:dyDescent="0.3">
      <c r="A486" s="124"/>
      <c r="B486" s="125"/>
      <c r="C486" s="126" t="s">
        <v>795</v>
      </c>
      <c r="D486" s="127"/>
      <c r="E486" s="127"/>
      <c r="F486" s="128" t="e">
        <f>SUM(F476:F485)</f>
        <v>#DIV/0!</v>
      </c>
    </row>
    <row r="487" spans="1:6" ht="29.25" customHeight="1" x14ac:dyDescent="0.25">
      <c r="A487" s="129" t="s">
        <v>812</v>
      </c>
      <c r="B487" s="130" t="s">
        <v>316</v>
      </c>
      <c r="C487" s="113" t="s">
        <v>2</v>
      </c>
      <c r="D487" s="114">
        <v>140</v>
      </c>
      <c r="E487" s="114"/>
      <c r="F487" s="115" t="e">
        <f>((قیمتها!$L$13)/100)*D487</f>
        <v>#DIV/0!</v>
      </c>
    </row>
    <row r="488" spans="1:6" ht="29.25" customHeight="1" x14ac:dyDescent="0.25">
      <c r="A488" s="131"/>
      <c r="B488" s="132"/>
      <c r="C488" s="119" t="s">
        <v>238</v>
      </c>
      <c r="D488" s="120">
        <v>20</v>
      </c>
      <c r="E488" s="120"/>
      <c r="F488" s="121">
        <f>(قیمتها!$R$95/20)*D488</f>
        <v>0</v>
      </c>
    </row>
    <row r="489" spans="1:6" ht="29.25" customHeight="1" x14ac:dyDescent="0.25">
      <c r="A489" s="131"/>
      <c r="B489" s="132"/>
      <c r="C489" s="119" t="s">
        <v>22</v>
      </c>
      <c r="D489" s="120">
        <v>2</v>
      </c>
      <c r="E489" s="120"/>
      <c r="F489" s="121">
        <f>(قیمتها!$R$53/100)*D489</f>
        <v>0</v>
      </c>
    </row>
    <row r="490" spans="1:6" ht="29.25" customHeight="1" x14ac:dyDescent="0.25">
      <c r="A490" s="131"/>
      <c r="B490" s="132"/>
      <c r="C490" s="119" t="s">
        <v>6</v>
      </c>
      <c r="D490" s="120">
        <v>5</v>
      </c>
      <c r="E490" s="120"/>
      <c r="F490" s="121">
        <f>(قیمتها!$R$109/100)*D490</f>
        <v>0</v>
      </c>
    </row>
    <row r="491" spans="1:6" ht="29.25" customHeight="1" x14ac:dyDescent="0.25">
      <c r="A491" s="131"/>
      <c r="B491" s="132"/>
      <c r="C491" s="119" t="s">
        <v>5</v>
      </c>
      <c r="D491" s="120">
        <v>5</v>
      </c>
      <c r="E491" s="120"/>
      <c r="F491" s="121">
        <f>(قیمتها!$R$23/100)*D491</f>
        <v>0</v>
      </c>
    </row>
    <row r="492" spans="1:6" ht="29.25" customHeight="1" x14ac:dyDescent="0.25">
      <c r="A492" s="131"/>
      <c r="B492" s="132"/>
      <c r="C492" s="119" t="s">
        <v>201</v>
      </c>
      <c r="D492" s="120">
        <v>25</v>
      </c>
      <c r="E492" s="120"/>
      <c r="F492" s="121" t="e">
        <f>(قیمتها!$L$40/100)*D492</f>
        <v>#DIV/0!</v>
      </c>
    </row>
    <row r="493" spans="1:6" ht="29.25" customHeight="1" x14ac:dyDescent="0.25">
      <c r="A493" s="131"/>
      <c r="B493" s="132"/>
      <c r="C493" s="119" t="s">
        <v>77</v>
      </c>
      <c r="D493" s="120" t="s">
        <v>11</v>
      </c>
      <c r="E493" s="120"/>
      <c r="F493" s="121">
        <f>(قیمتها!$R$141/100)*10</f>
        <v>0</v>
      </c>
    </row>
    <row r="494" spans="1:6" ht="29.25" customHeight="1" x14ac:dyDescent="0.25">
      <c r="A494" s="131"/>
      <c r="B494" s="132"/>
      <c r="C494" s="119" t="s">
        <v>7</v>
      </c>
      <c r="D494" s="120">
        <v>2</v>
      </c>
      <c r="E494" s="120"/>
      <c r="F494" s="121" t="e">
        <f>(قیمتها!$L$6/1000)*D494</f>
        <v>#DIV/0!</v>
      </c>
    </row>
    <row r="495" spans="1:6" ht="29.25" customHeight="1" x14ac:dyDescent="0.25">
      <c r="A495" s="131"/>
      <c r="B495" s="132"/>
      <c r="C495" s="119" t="s">
        <v>3</v>
      </c>
      <c r="D495" s="120">
        <v>80</v>
      </c>
      <c r="E495" s="120"/>
      <c r="F495" s="121">
        <f>(قیمتها!$R$107/100)*D495</f>
        <v>0</v>
      </c>
    </row>
    <row r="496" spans="1:6" ht="29.25" customHeight="1" x14ac:dyDescent="0.25">
      <c r="A496" s="131"/>
      <c r="B496" s="132"/>
      <c r="C496" s="119" t="s">
        <v>249</v>
      </c>
      <c r="D496" s="120">
        <v>10</v>
      </c>
      <c r="E496" s="120"/>
      <c r="F496" s="121" t="e">
        <f>(قیمتها!$L$39/100)*D496</f>
        <v>#DIV/0!</v>
      </c>
    </row>
    <row r="497" spans="1:6" ht="29.25" customHeight="1" x14ac:dyDescent="0.25">
      <c r="A497" s="131"/>
      <c r="B497" s="132"/>
      <c r="C497" s="119" t="s">
        <v>142</v>
      </c>
      <c r="D497" s="120"/>
      <c r="E497" s="120"/>
      <c r="F497" s="122">
        <f>قیمتها!X31</f>
        <v>0</v>
      </c>
    </row>
    <row r="498" spans="1:6" ht="29.25" customHeight="1" thickBot="1" x14ac:dyDescent="0.3">
      <c r="A498" s="133"/>
      <c r="B498" s="134"/>
      <c r="C498" s="135" t="s">
        <v>795</v>
      </c>
      <c r="D498" s="136"/>
      <c r="E498" s="136"/>
      <c r="F498" s="137" t="e">
        <f>SUM(F487:F497)</f>
        <v>#DIV/0!</v>
      </c>
    </row>
    <row r="499" spans="1:6" ht="29.25" customHeight="1" x14ac:dyDescent="0.25">
      <c r="A499" s="111" t="s">
        <v>580</v>
      </c>
      <c r="B499" s="112" t="s">
        <v>171</v>
      </c>
      <c r="C499" s="113" t="s">
        <v>2</v>
      </c>
      <c r="D499" s="114">
        <v>15</v>
      </c>
      <c r="E499" s="114"/>
      <c r="F499" s="115" t="e">
        <f>((قیمتها!$L$13)/100)*D499</f>
        <v>#DIV/0!</v>
      </c>
    </row>
    <row r="500" spans="1:6" ht="29.25" customHeight="1" x14ac:dyDescent="0.25">
      <c r="A500" s="117"/>
      <c r="B500" s="118"/>
      <c r="C500" s="119" t="s">
        <v>64</v>
      </c>
      <c r="D500" s="120">
        <v>15</v>
      </c>
      <c r="E500" s="120"/>
      <c r="F500" s="121">
        <f>(قیمتها!$R$73/100)*D500</f>
        <v>0</v>
      </c>
    </row>
    <row r="501" spans="1:6" ht="29.25" customHeight="1" x14ac:dyDescent="0.25">
      <c r="A501" s="117"/>
      <c r="B501" s="118"/>
      <c r="C501" s="119" t="s">
        <v>119</v>
      </c>
      <c r="D501" s="120">
        <v>120</v>
      </c>
      <c r="E501" s="120"/>
      <c r="F501" s="121">
        <f>(قیمتها!$R$77/100)*D501</f>
        <v>0</v>
      </c>
    </row>
    <row r="502" spans="1:6" ht="29.25" customHeight="1" x14ac:dyDescent="0.25">
      <c r="A502" s="117"/>
      <c r="B502" s="118"/>
      <c r="C502" s="119" t="s">
        <v>66</v>
      </c>
      <c r="D502" s="120">
        <v>2</v>
      </c>
      <c r="E502" s="120"/>
      <c r="F502" s="121">
        <f>(قیمتها!$R$99/100)*D502</f>
        <v>0</v>
      </c>
    </row>
    <row r="503" spans="1:6" ht="29.25" customHeight="1" x14ac:dyDescent="0.25">
      <c r="A503" s="117"/>
      <c r="B503" s="118"/>
      <c r="C503" s="119" t="s">
        <v>142</v>
      </c>
      <c r="D503" s="120"/>
      <c r="E503" s="120"/>
      <c r="F503" s="122">
        <f>قیمتها!X86</f>
        <v>0</v>
      </c>
    </row>
    <row r="504" spans="1:6" ht="29.25" customHeight="1" thickBot="1" x14ac:dyDescent="0.3">
      <c r="A504" s="124"/>
      <c r="B504" s="125"/>
      <c r="C504" s="126" t="s">
        <v>795</v>
      </c>
      <c r="D504" s="127"/>
      <c r="E504" s="127"/>
      <c r="F504" s="128" t="e">
        <f>SUM(F499:F503)</f>
        <v>#DIV/0!</v>
      </c>
    </row>
    <row r="505" spans="1:6" ht="29.25" customHeight="1" x14ac:dyDescent="0.25">
      <c r="A505" s="129" t="s">
        <v>812</v>
      </c>
      <c r="B505" s="130" t="s">
        <v>38</v>
      </c>
      <c r="C505" s="113" t="s">
        <v>2</v>
      </c>
      <c r="D505" s="114">
        <v>160</v>
      </c>
      <c r="E505" s="114">
        <v>380</v>
      </c>
      <c r="F505" s="115" t="e">
        <f>((قیمتها!$L$13)/100)*D505</f>
        <v>#DIV/0!</v>
      </c>
    </row>
    <row r="506" spans="1:6" ht="29.25" customHeight="1" x14ac:dyDescent="0.25">
      <c r="A506" s="131"/>
      <c r="B506" s="132"/>
      <c r="C506" s="119" t="s">
        <v>3</v>
      </c>
      <c r="D506" s="120">
        <v>80</v>
      </c>
      <c r="E506" s="120">
        <v>60</v>
      </c>
      <c r="F506" s="121">
        <f>(قیمتها!$R$107/100)*D506</f>
        <v>0</v>
      </c>
    </row>
    <row r="507" spans="1:6" ht="29.25" customHeight="1" x14ac:dyDescent="0.25">
      <c r="A507" s="131"/>
      <c r="B507" s="132"/>
      <c r="C507" s="119" t="s">
        <v>39</v>
      </c>
      <c r="D507" s="120">
        <v>25</v>
      </c>
      <c r="E507" s="120">
        <v>35</v>
      </c>
      <c r="F507" s="121">
        <f>(قیمتها!$R$8/100)*D507</f>
        <v>0</v>
      </c>
    </row>
    <row r="508" spans="1:6" ht="29.25" customHeight="1" x14ac:dyDescent="0.25">
      <c r="A508" s="131"/>
      <c r="B508" s="132"/>
      <c r="C508" s="119" t="s">
        <v>201</v>
      </c>
      <c r="D508" s="120">
        <v>25</v>
      </c>
      <c r="E508" s="120"/>
      <c r="F508" s="121" t="e">
        <f>(قیمتها!$L$40/100)*D508</f>
        <v>#DIV/0!</v>
      </c>
    </row>
    <row r="509" spans="1:6" ht="29.25" customHeight="1" x14ac:dyDescent="0.25">
      <c r="A509" s="131"/>
      <c r="B509" s="132"/>
      <c r="C509" s="119" t="s">
        <v>249</v>
      </c>
      <c r="D509" s="120">
        <v>20</v>
      </c>
      <c r="E509" s="120"/>
      <c r="F509" s="121" t="e">
        <f>(قیمتها!$L$39/100)*D509</f>
        <v>#DIV/0!</v>
      </c>
    </row>
    <row r="510" spans="1:6" ht="29.25" customHeight="1" x14ac:dyDescent="0.25">
      <c r="A510" s="131"/>
      <c r="B510" s="132"/>
      <c r="C510" s="119" t="s">
        <v>5</v>
      </c>
      <c r="D510" s="120">
        <v>10</v>
      </c>
      <c r="E510" s="120"/>
      <c r="F510" s="121">
        <f>(قیمتها!$R$23/100)*D510</f>
        <v>0</v>
      </c>
    </row>
    <row r="511" spans="1:6" ht="29.25" customHeight="1" x14ac:dyDescent="0.25">
      <c r="A511" s="131"/>
      <c r="B511" s="132"/>
      <c r="C511" s="119" t="s">
        <v>7</v>
      </c>
      <c r="D511" s="120">
        <v>2</v>
      </c>
      <c r="E511" s="120"/>
      <c r="F511" s="121" t="e">
        <f>(قیمتها!$L$6/1000)*D511</f>
        <v>#DIV/0!</v>
      </c>
    </row>
    <row r="512" spans="1:6" ht="29.25" customHeight="1" x14ac:dyDescent="0.25">
      <c r="A512" s="131"/>
      <c r="B512" s="132"/>
      <c r="C512" s="119" t="s">
        <v>77</v>
      </c>
      <c r="D512" s="120" t="s">
        <v>25</v>
      </c>
      <c r="E512" s="120"/>
      <c r="F512" s="121">
        <f>(قیمتها!$R$141/100)*10</f>
        <v>0</v>
      </c>
    </row>
    <row r="513" spans="1:6" ht="29.25" customHeight="1" x14ac:dyDescent="0.25">
      <c r="A513" s="131"/>
      <c r="B513" s="132"/>
      <c r="C513" s="119" t="s">
        <v>142</v>
      </c>
      <c r="D513" s="120"/>
      <c r="E513" s="120"/>
      <c r="F513" s="122">
        <f>قیمتها!X7</f>
        <v>0</v>
      </c>
    </row>
    <row r="514" spans="1:6" ht="29.25" customHeight="1" thickBot="1" x14ac:dyDescent="0.3">
      <c r="A514" s="133"/>
      <c r="B514" s="134"/>
      <c r="C514" s="135" t="s">
        <v>795</v>
      </c>
      <c r="D514" s="136"/>
      <c r="E514" s="136"/>
      <c r="F514" s="137" t="e">
        <f>SUM(F505:F513)</f>
        <v>#DIV/0!</v>
      </c>
    </row>
    <row r="515" spans="1:6" ht="29.25" customHeight="1" x14ac:dyDescent="0.25">
      <c r="A515" s="111" t="s">
        <v>579</v>
      </c>
      <c r="B515" s="112" t="s">
        <v>237</v>
      </c>
      <c r="C515" s="113" t="s">
        <v>44</v>
      </c>
      <c r="D515" s="114">
        <v>150</v>
      </c>
      <c r="E515" s="114"/>
      <c r="F515" s="115" t="e">
        <f>(قیمتها!$L$54/1000)*D515</f>
        <v>#DIV/0!</v>
      </c>
    </row>
    <row r="516" spans="1:6" ht="29.25" customHeight="1" x14ac:dyDescent="0.25">
      <c r="A516" s="117"/>
      <c r="B516" s="118"/>
      <c r="C516" s="119" t="s">
        <v>45</v>
      </c>
      <c r="D516" s="120">
        <v>30</v>
      </c>
      <c r="E516" s="120"/>
      <c r="F516" s="121">
        <f>(قیمتها!$R$26/100)*D516</f>
        <v>0</v>
      </c>
    </row>
    <row r="517" spans="1:6" ht="29.25" customHeight="1" x14ac:dyDescent="0.25">
      <c r="A517" s="117"/>
      <c r="B517" s="118"/>
      <c r="C517" s="119" t="s">
        <v>274</v>
      </c>
      <c r="D517" s="120">
        <v>10</v>
      </c>
      <c r="E517" s="120"/>
      <c r="F517" s="121">
        <f>(قیمتها!$R$6/100)*D517</f>
        <v>0</v>
      </c>
    </row>
    <row r="518" spans="1:6" ht="29.25" customHeight="1" x14ac:dyDescent="0.25">
      <c r="A518" s="117"/>
      <c r="B518" s="118"/>
      <c r="C518" s="119" t="s">
        <v>205</v>
      </c>
      <c r="D518" s="120">
        <v>20</v>
      </c>
      <c r="E518" s="120"/>
      <c r="F518" s="121" t="e">
        <f>(قیمتها!$L$41/100)*D518</f>
        <v>#DIV/0!</v>
      </c>
    </row>
    <row r="519" spans="1:6" ht="29.25" customHeight="1" x14ac:dyDescent="0.25">
      <c r="A519" s="117"/>
      <c r="B519" s="118"/>
      <c r="C519" s="119" t="s">
        <v>77</v>
      </c>
      <c r="D519" s="120" t="s">
        <v>11</v>
      </c>
      <c r="E519" s="120"/>
      <c r="F519" s="121">
        <f>(قیمتها!$R$141/100)*10</f>
        <v>0</v>
      </c>
    </row>
    <row r="520" spans="1:6" ht="29.25" customHeight="1" x14ac:dyDescent="0.25">
      <c r="A520" s="117"/>
      <c r="B520" s="118"/>
      <c r="C520" s="119" t="s">
        <v>142</v>
      </c>
      <c r="D520" s="120"/>
      <c r="E520" s="120"/>
      <c r="F520" s="122">
        <f>قیمتها!X66</f>
        <v>0</v>
      </c>
    </row>
    <row r="521" spans="1:6" ht="29.25" customHeight="1" thickBot="1" x14ac:dyDescent="0.3">
      <c r="A521" s="124"/>
      <c r="B521" s="125"/>
      <c r="C521" s="126" t="s">
        <v>795</v>
      </c>
      <c r="D521" s="127"/>
      <c r="E521" s="127"/>
      <c r="F521" s="128" t="e">
        <f>SUM(F515:F520)</f>
        <v>#DIV/0!</v>
      </c>
    </row>
    <row r="522" spans="1:6" ht="29.25" customHeight="1" x14ac:dyDescent="0.25">
      <c r="A522" s="129" t="s">
        <v>812</v>
      </c>
      <c r="B522" s="130" t="s">
        <v>166</v>
      </c>
      <c r="C522" s="113" t="s">
        <v>169</v>
      </c>
      <c r="D522" s="114">
        <v>60</v>
      </c>
      <c r="E522" s="114"/>
      <c r="F522" s="115">
        <f>(قیمتها!$R$101/100)*D522</f>
        <v>0</v>
      </c>
    </row>
    <row r="523" spans="1:6" ht="29.25" customHeight="1" x14ac:dyDescent="0.25">
      <c r="A523" s="131"/>
      <c r="B523" s="132"/>
      <c r="C523" s="119" t="s">
        <v>5</v>
      </c>
      <c r="D523" s="120">
        <v>20</v>
      </c>
      <c r="E523" s="120"/>
      <c r="F523" s="121">
        <f>(قیمتها!$R$23/100)*D523</f>
        <v>0</v>
      </c>
    </row>
    <row r="524" spans="1:6" ht="29.25" customHeight="1" x14ac:dyDescent="0.25">
      <c r="A524" s="131"/>
      <c r="B524" s="132"/>
      <c r="C524" s="119" t="s">
        <v>81</v>
      </c>
      <c r="D524" s="120">
        <v>15</v>
      </c>
      <c r="E524" s="120"/>
      <c r="F524" s="121">
        <f>(قیمتها!$R$137/100)*D524</f>
        <v>0</v>
      </c>
    </row>
    <row r="525" spans="1:6" ht="29.25" customHeight="1" x14ac:dyDescent="0.25">
      <c r="A525" s="131"/>
      <c r="B525" s="132"/>
      <c r="C525" s="119" t="s">
        <v>3</v>
      </c>
      <c r="D525" s="120">
        <v>70</v>
      </c>
      <c r="E525" s="120"/>
      <c r="F525" s="121">
        <f>(قیمتها!$R$107/100)*D525</f>
        <v>0</v>
      </c>
    </row>
    <row r="526" spans="1:6" ht="29.25" customHeight="1" x14ac:dyDescent="0.25">
      <c r="A526" s="131"/>
      <c r="B526" s="132"/>
      <c r="C526" s="119" t="s">
        <v>170</v>
      </c>
      <c r="D526" s="120" t="s">
        <v>811</v>
      </c>
      <c r="E526" s="120"/>
      <c r="F526" s="121">
        <f>(قیمتها!$R$141/100)*10</f>
        <v>0</v>
      </c>
    </row>
    <row r="527" spans="1:6" ht="29.25" customHeight="1" x14ac:dyDescent="0.25">
      <c r="A527" s="131"/>
      <c r="B527" s="132"/>
      <c r="C527" s="119" t="s">
        <v>142</v>
      </c>
      <c r="D527" s="120"/>
      <c r="E527" s="120"/>
      <c r="F527" s="122">
        <f>قیمتها!X45</f>
        <v>0</v>
      </c>
    </row>
    <row r="528" spans="1:6" ht="29.25" customHeight="1" thickBot="1" x14ac:dyDescent="0.3">
      <c r="A528" s="133"/>
      <c r="B528" s="134"/>
      <c r="C528" s="135" t="s">
        <v>795</v>
      </c>
      <c r="D528" s="136"/>
      <c r="E528" s="136"/>
      <c r="F528" s="137">
        <f>SUM(F522:F527)</f>
        <v>0</v>
      </c>
    </row>
    <row r="529" spans="1:6" ht="29.25" customHeight="1" x14ac:dyDescent="0.25">
      <c r="A529" s="111" t="s">
        <v>580</v>
      </c>
      <c r="B529" s="112" t="s">
        <v>167</v>
      </c>
      <c r="C529" s="113" t="s">
        <v>233</v>
      </c>
      <c r="D529" s="114">
        <v>15</v>
      </c>
      <c r="E529" s="114"/>
      <c r="F529" s="115">
        <f>(قیمتها!$R$139/100)*D529</f>
        <v>0</v>
      </c>
    </row>
    <row r="530" spans="1:6" ht="29.25" customHeight="1" x14ac:dyDescent="0.25">
      <c r="A530" s="117"/>
      <c r="B530" s="118"/>
      <c r="C530" s="119" t="s">
        <v>64</v>
      </c>
      <c r="D530" s="120">
        <v>20</v>
      </c>
      <c r="E530" s="120"/>
      <c r="F530" s="121">
        <f>(قیمتها!$R$73/100)*D530</f>
        <v>0</v>
      </c>
    </row>
    <row r="531" spans="1:6" ht="29.25" customHeight="1" x14ac:dyDescent="0.25">
      <c r="A531" s="117"/>
      <c r="B531" s="118"/>
      <c r="C531" s="119" t="s">
        <v>66</v>
      </c>
      <c r="D531" s="120">
        <v>2</v>
      </c>
      <c r="E531" s="120"/>
      <c r="F531" s="121">
        <f>(قیمتها!$R$99/100)*D531</f>
        <v>0</v>
      </c>
    </row>
    <row r="532" spans="1:6" ht="29.25" customHeight="1" x14ac:dyDescent="0.25">
      <c r="A532" s="117"/>
      <c r="B532" s="118"/>
      <c r="C532" s="119" t="s">
        <v>14</v>
      </c>
      <c r="D532" s="120">
        <v>2E-3</v>
      </c>
      <c r="E532" s="120"/>
      <c r="F532" s="121">
        <f>(قیمتها!$R$54/100)*D532</f>
        <v>0</v>
      </c>
    </row>
    <row r="533" spans="1:6" ht="29.25" customHeight="1" x14ac:dyDescent="0.25">
      <c r="A533" s="117"/>
      <c r="B533" s="118"/>
      <c r="C533" s="119" t="s">
        <v>142</v>
      </c>
      <c r="D533" s="120"/>
      <c r="E533" s="120"/>
      <c r="F533" s="122">
        <f>قیمتها!X89</f>
        <v>0</v>
      </c>
    </row>
    <row r="534" spans="1:6" ht="29.25" customHeight="1" thickBot="1" x14ac:dyDescent="0.3">
      <c r="A534" s="124"/>
      <c r="B534" s="125"/>
      <c r="C534" s="126" t="s">
        <v>795</v>
      </c>
      <c r="D534" s="127"/>
      <c r="E534" s="127"/>
      <c r="F534" s="128">
        <f>SUM(F529:F533)</f>
        <v>0</v>
      </c>
    </row>
    <row r="535" spans="1:6" ht="29.25" customHeight="1" x14ac:dyDescent="0.25">
      <c r="A535" s="129" t="s">
        <v>580</v>
      </c>
      <c r="B535" s="130" t="s">
        <v>49</v>
      </c>
      <c r="C535" s="113" t="s">
        <v>48</v>
      </c>
      <c r="D535" s="114">
        <v>8</v>
      </c>
      <c r="E535" s="114"/>
      <c r="F535" s="115" t="e">
        <f>(قیمتها!$L$54/1000)*D535</f>
        <v>#DIV/0!</v>
      </c>
    </row>
    <row r="536" spans="1:6" ht="29.25" customHeight="1" x14ac:dyDescent="0.25">
      <c r="A536" s="131"/>
      <c r="B536" s="132"/>
      <c r="C536" s="119" t="s">
        <v>23</v>
      </c>
      <c r="D536" s="120">
        <v>12</v>
      </c>
      <c r="E536" s="120"/>
      <c r="F536" s="121">
        <f>(قیمتها!$R$143/100)*D536</f>
        <v>0</v>
      </c>
    </row>
    <row r="537" spans="1:6" ht="29.25" customHeight="1" x14ac:dyDescent="0.25">
      <c r="A537" s="131"/>
      <c r="B537" s="132"/>
      <c r="C537" s="119" t="s">
        <v>50</v>
      </c>
      <c r="D537" s="120">
        <v>12</v>
      </c>
      <c r="E537" s="120"/>
      <c r="F537" s="121">
        <f>(قیمتها!$R$145/100)*D537</f>
        <v>0</v>
      </c>
    </row>
    <row r="538" spans="1:6" ht="29.25" customHeight="1" x14ac:dyDescent="0.25">
      <c r="A538" s="131"/>
      <c r="B538" s="132"/>
      <c r="C538" s="119" t="s">
        <v>7</v>
      </c>
      <c r="D538" s="120">
        <v>2</v>
      </c>
      <c r="E538" s="120"/>
      <c r="F538" s="121" t="e">
        <f>(قیمتها!$L$6/1000)*D538</f>
        <v>#DIV/0!</v>
      </c>
    </row>
    <row r="539" spans="1:6" ht="29.25" customHeight="1" x14ac:dyDescent="0.25">
      <c r="A539" s="131"/>
      <c r="B539" s="132"/>
      <c r="C539" s="119" t="s">
        <v>77</v>
      </c>
      <c r="D539" s="120" t="s">
        <v>25</v>
      </c>
      <c r="E539" s="120"/>
      <c r="F539" s="121">
        <f>(قیمتها!$R$141/100)*10</f>
        <v>0</v>
      </c>
    </row>
    <row r="540" spans="1:6" ht="29.25" customHeight="1" x14ac:dyDescent="0.25">
      <c r="A540" s="131"/>
      <c r="B540" s="132"/>
      <c r="C540" s="119" t="s">
        <v>249</v>
      </c>
      <c r="D540" s="120">
        <v>6</v>
      </c>
      <c r="E540" s="120"/>
      <c r="F540" s="121" t="e">
        <f>(قیمتها!$L$39/100)*D540</f>
        <v>#DIV/0!</v>
      </c>
    </row>
    <row r="541" spans="1:6" ht="29.25" customHeight="1" x14ac:dyDescent="0.25">
      <c r="A541" s="131"/>
      <c r="B541" s="132"/>
      <c r="C541" s="119" t="s">
        <v>4</v>
      </c>
      <c r="D541" s="120">
        <v>12</v>
      </c>
      <c r="E541" s="120"/>
      <c r="F541" s="121">
        <f>(قیمتها!$R$69/100)*D541</f>
        <v>0</v>
      </c>
    </row>
    <row r="542" spans="1:6" ht="29.25" customHeight="1" x14ac:dyDescent="0.25">
      <c r="A542" s="131"/>
      <c r="B542" s="132"/>
      <c r="C542" s="119" t="s">
        <v>201</v>
      </c>
      <c r="D542" s="120">
        <v>2</v>
      </c>
      <c r="E542" s="120"/>
      <c r="F542" s="121" t="e">
        <f>(قیمتها!$L$40/100)*D542</f>
        <v>#DIV/0!</v>
      </c>
    </row>
    <row r="543" spans="1:6" ht="29.25" customHeight="1" x14ac:dyDescent="0.25">
      <c r="A543" s="131"/>
      <c r="B543" s="132"/>
      <c r="C543" s="119" t="s">
        <v>142</v>
      </c>
      <c r="D543" s="120"/>
      <c r="E543" s="120"/>
      <c r="F543" s="122">
        <f>قیمتها!X84</f>
        <v>0</v>
      </c>
    </row>
    <row r="544" spans="1:6" ht="29.25" customHeight="1" thickBot="1" x14ac:dyDescent="0.3">
      <c r="A544" s="133"/>
      <c r="B544" s="134"/>
      <c r="C544" s="135" t="s">
        <v>795</v>
      </c>
      <c r="D544" s="136"/>
      <c r="E544" s="136"/>
      <c r="F544" s="137" t="e">
        <f>SUM(F535:F543)</f>
        <v>#DIV/0!</v>
      </c>
    </row>
    <row r="545" spans="1:6" ht="29.25" customHeight="1" x14ac:dyDescent="0.25">
      <c r="A545" s="111" t="s">
        <v>579</v>
      </c>
      <c r="B545" s="112" t="s">
        <v>58</v>
      </c>
      <c r="C545" s="113" t="s">
        <v>3</v>
      </c>
      <c r="D545" s="114">
        <v>70</v>
      </c>
      <c r="E545" s="114">
        <v>180</v>
      </c>
      <c r="F545" s="115">
        <f>(قیمتها!$R$107/100)*D545</f>
        <v>0</v>
      </c>
    </row>
    <row r="546" spans="1:6" ht="29.25" customHeight="1" x14ac:dyDescent="0.25">
      <c r="A546" s="117"/>
      <c r="B546" s="118"/>
      <c r="C546" s="119" t="s">
        <v>201</v>
      </c>
      <c r="D546" s="120">
        <v>25</v>
      </c>
      <c r="E546" s="120"/>
      <c r="F546" s="121" t="e">
        <f>(قیمتها!$L$40/100)*D546</f>
        <v>#DIV/0!</v>
      </c>
    </row>
    <row r="547" spans="1:6" ht="29.25" customHeight="1" x14ac:dyDescent="0.25">
      <c r="A547" s="117"/>
      <c r="B547" s="118"/>
      <c r="C547" s="119" t="s">
        <v>5</v>
      </c>
      <c r="D547" s="120">
        <v>20</v>
      </c>
      <c r="E547" s="120"/>
      <c r="F547" s="121">
        <f>(قیمتها!$R$23/100)*D547</f>
        <v>0</v>
      </c>
    </row>
    <row r="548" spans="1:6" ht="29.25" customHeight="1" x14ac:dyDescent="0.25">
      <c r="A548" s="117"/>
      <c r="B548" s="118"/>
      <c r="C548" s="119" t="s">
        <v>4</v>
      </c>
      <c r="D548" s="120">
        <v>70</v>
      </c>
      <c r="E548" s="120"/>
      <c r="F548" s="121">
        <f>(قیمتها!$R$69/100)*D548</f>
        <v>0</v>
      </c>
    </row>
    <row r="549" spans="1:6" ht="29.25" customHeight="1" x14ac:dyDescent="0.25">
      <c r="A549" s="117"/>
      <c r="B549" s="118"/>
      <c r="C549" s="119" t="s">
        <v>45</v>
      </c>
      <c r="D549" s="120">
        <v>35</v>
      </c>
      <c r="E549" s="120"/>
      <c r="F549" s="121">
        <f>(قیمتها!$R$26/100)*D549</f>
        <v>0</v>
      </c>
    </row>
    <row r="550" spans="1:6" ht="29.25" customHeight="1" x14ac:dyDescent="0.25">
      <c r="A550" s="117"/>
      <c r="B550" s="118"/>
      <c r="C550" s="119" t="s">
        <v>59</v>
      </c>
      <c r="D550" s="120">
        <v>10</v>
      </c>
      <c r="E550" s="120"/>
      <c r="F550" s="121">
        <f>(قیمتها!$R$5/100)*D550</f>
        <v>0</v>
      </c>
    </row>
    <row r="551" spans="1:6" ht="29.25" customHeight="1" x14ac:dyDescent="0.25">
      <c r="A551" s="117"/>
      <c r="B551" s="118"/>
      <c r="C551" s="119" t="s">
        <v>77</v>
      </c>
      <c r="D551" s="120" t="s">
        <v>25</v>
      </c>
      <c r="E551" s="120"/>
      <c r="F551" s="121">
        <f>(قیمتها!$R$141/100)*10</f>
        <v>0</v>
      </c>
    </row>
    <row r="552" spans="1:6" ht="29.25" customHeight="1" x14ac:dyDescent="0.25">
      <c r="A552" s="117"/>
      <c r="B552" s="118"/>
      <c r="C552" s="119" t="s">
        <v>142</v>
      </c>
      <c r="D552" s="120"/>
      <c r="E552" s="120"/>
      <c r="F552" s="122">
        <f>قیمتها!X59</f>
        <v>0</v>
      </c>
    </row>
    <row r="553" spans="1:6" ht="29.25" customHeight="1" thickBot="1" x14ac:dyDescent="0.3">
      <c r="A553" s="124"/>
      <c r="B553" s="125"/>
      <c r="C553" s="126" t="s">
        <v>795</v>
      </c>
      <c r="D553" s="127"/>
      <c r="E553" s="127"/>
      <c r="F553" s="128" t="e">
        <f>SUM(F545:F552)</f>
        <v>#DIV/0!</v>
      </c>
    </row>
    <row r="554" spans="1:6" ht="29.25" customHeight="1" x14ac:dyDescent="0.25">
      <c r="A554" s="129" t="s">
        <v>580</v>
      </c>
      <c r="B554" s="130" t="s">
        <v>63</v>
      </c>
      <c r="C554" s="113" t="s">
        <v>2</v>
      </c>
      <c r="D554" s="114">
        <v>15</v>
      </c>
      <c r="E554" s="114"/>
      <c r="F554" s="115" t="e">
        <f>((قیمتها!$L$13)/100)*D554</f>
        <v>#DIV/0!</v>
      </c>
    </row>
    <row r="555" spans="1:6" ht="29.25" customHeight="1" x14ac:dyDescent="0.25">
      <c r="A555" s="131"/>
      <c r="B555" s="132"/>
      <c r="C555" s="119" t="s">
        <v>64</v>
      </c>
      <c r="D555" s="120">
        <v>25</v>
      </c>
      <c r="E555" s="120"/>
      <c r="F555" s="121">
        <f>(قیمتها!$R$73/100)*D555</f>
        <v>0</v>
      </c>
    </row>
    <row r="556" spans="1:6" ht="29.25" customHeight="1" x14ac:dyDescent="0.25">
      <c r="A556" s="131"/>
      <c r="B556" s="132"/>
      <c r="C556" s="119" t="s">
        <v>14</v>
      </c>
      <c r="D556" s="120">
        <v>2E-3</v>
      </c>
      <c r="E556" s="120"/>
      <c r="F556" s="121">
        <f>(قیمتها!$R$54/100)*D556</f>
        <v>0</v>
      </c>
    </row>
    <row r="557" spans="1:6" ht="29.25" customHeight="1" x14ac:dyDescent="0.25">
      <c r="A557" s="131"/>
      <c r="B557" s="132"/>
      <c r="C557" s="119" t="s">
        <v>142</v>
      </c>
      <c r="D557" s="120"/>
      <c r="E557" s="120"/>
      <c r="F557" s="122">
        <f>قیمتها!X85</f>
        <v>0</v>
      </c>
    </row>
    <row r="558" spans="1:6" ht="29.25" customHeight="1" thickBot="1" x14ac:dyDescent="0.3">
      <c r="A558" s="133"/>
      <c r="B558" s="134"/>
      <c r="C558" s="135" t="s">
        <v>795</v>
      </c>
      <c r="D558" s="136"/>
      <c r="E558" s="136"/>
      <c r="F558" s="137" t="e">
        <f>SUM(F554:F557)</f>
        <v>#DIV/0!</v>
      </c>
    </row>
    <row r="559" spans="1:6" ht="29.25" customHeight="1" x14ac:dyDescent="0.25">
      <c r="A559" s="111" t="s">
        <v>812</v>
      </c>
      <c r="B559" s="112" t="s">
        <v>51</v>
      </c>
      <c r="C559" s="113" t="s">
        <v>2</v>
      </c>
      <c r="D559" s="114">
        <v>140</v>
      </c>
      <c r="E559" s="114">
        <v>280</v>
      </c>
      <c r="F559" s="115" t="e">
        <f>((قیمتها!$L$13)/100)*D559</f>
        <v>#DIV/0!</v>
      </c>
    </row>
    <row r="560" spans="1:6" ht="29.25" customHeight="1" x14ac:dyDescent="0.25">
      <c r="A560" s="117"/>
      <c r="B560" s="118"/>
      <c r="C560" s="119" t="s">
        <v>3</v>
      </c>
      <c r="D560" s="120">
        <v>80</v>
      </c>
      <c r="E560" s="120">
        <v>60</v>
      </c>
      <c r="F560" s="121">
        <f>(قیمتها!$R$107/100)*D560</f>
        <v>0</v>
      </c>
    </row>
    <row r="561" spans="1:6" ht="29.25" customHeight="1" x14ac:dyDescent="0.25">
      <c r="A561" s="117"/>
      <c r="B561" s="118"/>
      <c r="C561" s="119" t="s">
        <v>270</v>
      </c>
      <c r="D561" s="120">
        <v>100</v>
      </c>
      <c r="E561" s="120"/>
      <c r="F561" s="121">
        <f>(قیمتها!$R$113/100)*D561</f>
        <v>0</v>
      </c>
    </row>
    <row r="562" spans="1:6" ht="29.25" customHeight="1" x14ac:dyDescent="0.25">
      <c r="A562" s="117"/>
      <c r="B562" s="118"/>
      <c r="C562" s="119" t="s">
        <v>249</v>
      </c>
      <c r="D562" s="120">
        <v>15</v>
      </c>
      <c r="E562" s="120"/>
      <c r="F562" s="121" t="e">
        <f>(قیمتها!$L$39/100)*D562</f>
        <v>#DIV/0!</v>
      </c>
    </row>
    <row r="563" spans="1:6" ht="29.25" customHeight="1" x14ac:dyDescent="0.25">
      <c r="A563" s="117"/>
      <c r="B563" s="118"/>
      <c r="C563" s="119" t="s">
        <v>201</v>
      </c>
      <c r="D563" s="120">
        <v>25</v>
      </c>
      <c r="E563" s="120"/>
      <c r="F563" s="121" t="e">
        <f>(قیمتها!$L$40/100)*D563</f>
        <v>#DIV/0!</v>
      </c>
    </row>
    <row r="564" spans="1:6" ht="29.25" customHeight="1" x14ac:dyDescent="0.25">
      <c r="A564" s="117"/>
      <c r="B564" s="118"/>
      <c r="C564" s="119" t="s">
        <v>5</v>
      </c>
      <c r="D564" s="120">
        <v>20</v>
      </c>
      <c r="E564" s="120"/>
      <c r="F564" s="121">
        <f>(قیمتها!$R$23/100)*D564</f>
        <v>0</v>
      </c>
    </row>
    <row r="565" spans="1:6" ht="29.25" customHeight="1" x14ac:dyDescent="0.25">
      <c r="A565" s="117"/>
      <c r="B565" s="118"/>
      <c r="C565" s="119" t="s">
        <v>77</v>
      </c>
      <c r="D565" s="120" t="s">
        <v>25</v>
      </c>
      <c r="E565" s="120"/>
      <c r="F565" s="121">
        <f>(قیمتها!$R$141/100)*10</f>
        <v>0</v>
      </c>
    </row>
    <row r="566" spans="1:6" ht="29.25" customHeight="1" x14ac:dyDescent="0.25">
      <c r="A566" s="117"/>
      <c r="B566" s="118"/>
      <c r="C566" s="119" t="s">
        <v>142</v>
      </c>
      <c r="D566" s="120"/>
      <c r="E566" s="120"/>
      <c r="F566" s="122">
        <f>قیمتها!X24</f>
        <v>0</v>
      </c>
    </row>
    <row r="567" spans="1:6" ht="29.25" customHeight="1" thickBot="1" x14ac:dyDescent="0.3">
      <c r="A567" s="124"/>
      <c r="B567" s="125"/>
      <c r="C567" s="126" t="s">
        <v>795</v>
      </c>
      <c r="D567" s="127"/>
      <c r="E567" s="127"/>
      <c r="F567" s="128" t="e">
        <f>SUM(F559:F566)</f>
        <v>#DIV/0!</v>
      </c>
    </row>
    <row r="568" spans="1:6" ht="29.25" customHeight="1" x14ac:dyDescent="0.25">
      <c r="A568" s="129" t="s">
        <v>579</v>
      </c>
      <c r="B568" s="130" t="s">
        <v>662</v>
      </c>
      <c r="C568" s="113" t="s">
        <v>4</v>
      </c>
      <c r="D568" s="114">
        <v>150</v>
      </c>
      <c r="E568" s="114">
        <v>225</v>
      </c>
      <c r="F568" s="115">
        <f>(قیمتها!$R$69/100)*D568</f>
        <v>0</v>
      </c>
    </row>
    <row r="569" spans="1:6" ht="29.25" customHeight="1" x14ac:dyDescent="0.25">
      <c r="A569" s="131"/>
      <c r="B569" s="132"/>
      <c r="C569" s="119" t="s">
        <v>45</v>
      </c>
      <c r="D569" s="120">
        <v>30</v>
      </c>
      <c r="E569" s="120"/>
      <c r="F569" s="121">
        <f>(قیمتها!$R$26/100)*D569</f>
        <v>0</v>
      </c>
    </row>
    <row r="570" spans="1:6" ht="29.25" customHeight="1" x14ac:dyDescent="0.25">
      <c r="A570" s="131"/>
      <c r="B570" s="132"/>
      <c r="C570" s="119" t="s">
        <v>205</v>
      </c>
      <c r="D570" s="120">
        <v>25</v>
      </c>
      <c r="E570" s="120"/>
      <c r="F570" s="121" t="e">
        <f>(قیمتها!$L$41/100)*D570</f>
        <v>#DIV/0!</v>
      </c>
    </row>
    <row r="571" spans="1:6" ht="29.25" customHeight="1" x14ac:dyDescent="0.25">
      <c r="A571" s="131"/>
      <c r="B571" s="132"/>
      <c r="C571" s="119" t="s">
        <v>77</v>
      </c>
      <c r="D571" s="120" t="s">
        <v>25</v>
      </c>
      <c r="E571" s="120"/>
      <c r="F571" s="121">
        <f>(قیمتها!$R$141/100)*10</f>
        <v>0</v>
      </c>
    </row>
    <row r="572" spans="1:6" ht="29.25" customHeight="1" x14ac:dyDescent="0.25">
      <c r="A572" s="131"/>
      <c r="B572" s="132"/>
      <c r="C572" s="119" t="s">
        <v>663</v>
      </c>
      <c r="D572" s="120">
        <v>60</v>
      </c>
      <c r="E572" s="120"/>
      <c r="F572" s="121">
        <f>(قیمتها!$R$3/100)*D572</f>
        <v>0</v>
      </c>
    </row>
    <row r="573" spans="1:6" ht="29.25" customHeight="1" x14ac:dyDescent="0.25">
      <c r="A573" s="131"/>
      <c r="B573" s="132"/>
      <c r="C573" s="119" t="s">
        <v>648</v>
      </c>
      <c r="D573" s="120">
        <v>2</v>
      </c>
      <c r="E573" s="120"/>
      <c r="F573" s="121">
        <f>(قیمتها!$R$44/100)*D573</f>
        <v>0</v>
      </c>
    </row>
    <row r="574" spans="1:6" ht="29.25" customHeight="1" x14ac:dyDescent="0.25">
      <c r="A574" s="131"/>
      <c r="B574" s="132"/>
      <c r="C574" s="119" t="s">
        <v>753</v>
      </c>
      <c r="D574" s="120">
        <v>50</v>
      </c>
      <c r="E574" s="120"/>
      <c r="F574" s="122">
        <f>قیمتها!X42</f>
        <v>0</v>
      </c>
    </row>
    <row r="575" spans="1:6" ht="29.25" customHeight="1" x14ac:dyDescent="0.25">
      <c r="A575" s="131"/>
      <c r="B575" s="132"/>
      <c r="C575" s="119" t="s">
        <v>664</v>
      </c>
      <c r="D575" s="120">
        <v>20</v>
      </c>
      <c r="E575" s="120"/>
      <c r="F575" s="121" t="e">
        <f>(قیمتها!$L$54/1000)*D575</f>
        <v>#DIV/0!</v>
      </c>
    </row>
    <row r="576" spans="1:6" ht="29.25" customHeight="1" x14ac:dyDescent="0.25">
      <c r="A576" s="131"/>
      <c r="B576" s="132"/>
      <c r="C576" s="119" t="s">
        <v>48</v>
      </c>
      <c r="D576" s="120">
        <v>20</v>
      </c>
      <c r="E576" s="120"/>
      <c r="F576" s="121" t="e">
        <f>(قیمتها!$L$54/1000)*D576</f>
        <v>#DIV/0!</v>
      </c>
    </row>
    <row r="577" spans="1:6" ht="29.25" customHeight="1" x14ac:dyDescent="0.25">
      <c r="A577" s="131"/>
      <c r="B577" s="132"/>
      <c r="C577" s="119" t="s">
        <v>142</v>
      </c>
      <c r="D577" s="120"/>
      <c r="E577" s="120"/>
      <c r="F577" s="121">
        <f>قیمتها!$X$75</f>
        <v>0</v>
      </c>
    </row>
    <row r="578" spans="1:6" ht="29.25" customHeight="1" thickBot="1" x14ac:dyDescent="0.3">
      <c r="A578" s="133"/>
      <c r="B578" s="134"/>
      <c r="C578" s="135" t="s">
        <v>795</v>
      </c>
      <c r="D578" s="136"/>
      <c r="E578" s="136"/>
      <c r="F578" s="137" t="e">
        <f>SUM(F568:F577)</f>
        <v>#DIV/0!</v>
      </c>
    </row>
    <row r="579" spans="1:6" ht="29.25" customHeight="1" x14ac:dyDescent="0.25">
      <c r="A579" s="111" t="s">
        <v>579</v>
      </c>
      <c r="B579" s="112" t="s">
        <v>52</v>
      </c>
      <c r="C579" s="113" t="s">
        <v>4</v>
      </c>
      <c r="D579" s="114">
        <v>200</v>
      </c>
      <c r="E579" s="114">
        <v>225</v>
      </c>
      <c r="F579" s="115">
        <f>(قیمتها!$R$69/100)*D579</f>
        <v>0</v>
      </c>
    </row>
    <row r="580" spans="1:6" ht="29.25" customHeight="1" x14ac:dyDescent="0.25">
      <c r="A580" s="117"/>
      <c r="B580" s="118"/>
      <c r="C580" s="119" t="s">
        <v>45</v>
      </c>
      <c r="D580" s="120">
        <v>30</v>
      </c>
      <c r="E580" s="120"/>
      <c r="F580" s="121">
        <f>(قیمتها!$R$26/100)*D580</f>
        <v>0</v>
      </c>
    </row>
    <row r="581" spans="1:6" ht="29.25" customHeight="1" x14ac:dyDescent="0.25">
      <c r="A581" s="117"/>
      <c r="B581" s="118"/>
      <c r="C581" s="119" t="s">
        <v>205</v>
      </c>
      <c r="D581" s="120">
        <v>25</v>
      </c>
      <c r="E581" s="120"/>
      <c r="F581" s="121" t="e">
        <f>(قیمتها!$L$41/100)*D581</f>
        <v>#DIV/0!</v>
      </c>
    </row>
    <row r="582" spans="1:6" ht="29.25" customHeight="1" x14ac:dyDescent="0.25">
      <c r="A582" s="117"/>
      <c r="B582" s="118"/>
      <c r="C582" s="119" t="s">
        <v>77</v>
      </c>
      <c r="D582" s="120" t="s">
        <v>25</v>
      </c>
      <c r="E582" s="120"/>
      <c r="F582" s="121">
        <f>(قیمتها!$R$141/100)*10</f>
        <v>0</v>
      </c>
    </row>
    <row r="583" spans="1:6" ht="29.25" customHeight="1" x14ac:dyDescent="0.25">
      <c r="A583" s="117"/>
      <c r="B583" s="118"/>
      <c r="C583" s="119" t="s">
        <v>142</v>
      </c>
      <c r="D583" s="120"/>
      <c r="E583" s="120"/>
      <c r="F583" s="122">
        <f>قیمتها!X42</f>
        <v>0</v>
      </c>
    </row>
    <row r="584" spans="1:6" ht="29.25" customHeight="1" thickBot="1" x14ac:dyDescent="0.3">
      <c r="A584" s="124"/>
      <c r="B584" s="125"/>
      <c r="C584" s="126" t="s">
        <v>795</v>
      </c>
      <c r="D584" s="127"/>
      <c r="E584" s="127"/>
      <c r="F584" s="128" t="e">
        <f>SUM(F579:F583)</f>
        <v>#DIV/0!</v>
      </c>
    </row>
    <row r="585" spans="1:6" ht="29.25" customHeight="1" x14ac:dyDescent="0.25">
      <c r="A585" s="129" t="s">
        <v>579</v>
      </c>
      <c r="B585" s="130" t="s">
        <v>46</v>
      </c>
      <c r="C585" s="113" t="s">
        <v>268</v>
      </c>
      <c r="D585" s="114">
        <v>50</v>
      </c>
      <c r="E585" s="114"/>
      <c r="F585" s="115">
        <f>(قیمتها!$R$112/100)*D585</f>
        <v>0</v>
      </c>
    </row>
    <row r="586" spans="1:6" ht="29.25" customHeight="1" x14ac:dyDescent="0.25">
      <c r="A586" s="131"/>
      <c r="B586" s="132"/>
      <c r="C586" s="119" t="s">
        <v>249</v>
      </c>
      <c r="D586" s="120">
        <v>30</v>
      </c>
      <c r="E586" s="120"/>
      <c r="F586" s="121" t="e">
        <f>(قیمتها!$L$39/100)*D586</f>
        <v>#DIV/0!</v>
      </c>
    </row>
    <row r="587" spans="1:6" ht="29.25" customHeight="1" x14ac:dyDescent="0.25">
      <c r="A587" s="131"/>
      <c r="B587" s="132"/>
      <c r="C587" s="119" t="s">
        <v>5</v>
      </c>
      <c r="D587" s="120">
        <v>10</v>
      </c>
      <c r="E587" s="120"/>
      <c r="F587" s="121">
        <f>(قیمتها!$R$23/100)*D587</f>
        <v>0</v>
      </c>
    </row>
    <row r="588" spans="1:6" ht="29.25" customHeight="1" x14ac:dyDescent="0.25">
      <c r="A588" s="131"/>
      <c r="B588" s="132"/>
      <c r="C588" s="119" t="s">
        <v>7</v>
      </c>
      <c r="D588" s="120">
        <v>5</v>
      </c>
      <c r="E588" s="120"/>
      <c r="F588" s="121" t="e">
        <f>(قیمتها!$L$6/1000)*D588</f>
        <v>#DIV/0!</v>
      </c>
    </row>
    <row r="589" spans="1:6" ht="29.25" customHeight="1" x14ac:dyDescent="0.25">
      <c r="A589" s="131"/>
      <c r="B589" s="132"/>
      <c r="C589" s="119" t="s">
        <v>77</v>
      </c>
      <c r="D589" s="120" t="s">
        <v>25</v>
      </c>
      <c r="E589" s="120"/>
      <c r="F589" s="121">
        <f>(قیمتها!$R$141/100)*10</f>
        <v>0</v>
      </c>
    </row>
    <row r="590" spans="1:6" ht="29.25" customHeight="1" x14ac:dyDescent="0.25">
      <c r="A590" s="131"/>
      <c r="B590" s="132"/>
      <c r="C590" s="119" t="s">
        <v>4</v>
      </c>
      <c r="D590" s="120">
        <v>50</v>
      </c>
      <c r="E590" s="120"/>
      <c r="F590" s="121">
        <f>(قیمتها!$R$69/100)*D590</f>
        <v>0</v>
      </c>
    </row>
    <row r="591" spans="1:6" ht="29.25" customHeight="1" x14ac:dyDescent="0.25">
      <c r="A591" s="131"/>
      <c r="B591" s="132"/>
      <c r="C591" s="119" t="s">
        <v>142</v>
      </c>
      <c r="D591" s="120"/>
      <c r="E591" s="120"/>
      <c r="F591" s="122">
        <f>قیمتها!X42</f>
        <v>0</v>
      </c>
    </row>
    <row r="592" spans="1:6" ht="29.25" customHeight="1" thickBot="1" x14ac:dyDescent="0.3">
      <c r="A592" s="133"/>
      <c r="B592" s="134"/>
      <c r="C592" s="135" t="s">
        <v>795</v>
      </c>
      <c r="D592" s="136"/>
      <c r="E592" s="136"/>
      <c r="F592" s="137" t="e">
        <f>SUM(F585:F591)</f>
        <v>#DIV/0!</v>
      </c>
    </row>
    <row r="593" spans="1:6" ht="29.25" customHeight="1" x14ac:dyDescent="0.25">
      <c r="A593" s="111" t="s">
        <v>580</v>
      </c>
      <c r="B593" s="112" t="s">
        <v>47</v>
      </c>
      <c r="C593" s="113" t="s">
        <v>48</v>
      </c>
      <c r="D593" s="114">
        <v>8</v>
      </c>
      <c r="E593" s="114"/>
      <c r="F593" s="115" t="e">
        <f>(قیمتها!$L$54/1000)*D593</f>
        <v>#DIV/0!</v>
      </c>
    </row>
    <row r="594" spans="1:6" ht="29.25" customHeight="1" x14ac:dyDescent="0.25">
      <c r="A594" s="117"/>
      <c r="B594" s="118"/>
      <c r="C594" s="119" t="s">
        <v>23</v>
      </c>
      <c r="D594" s="120">
        <v>15</v>
      </c>
      <c r="E594" s="120"/>
      <c r="F594" s="121">
        <f>(قیمتها!$R$143/100)*D594</f>
        <v>0</v>
      </c>
    </row>
    <row r="595" spans="1:6" ht="29.25" customHeight="1" x14ac:dyDescent="0.25">
      <c r="A595" s="117"/>
      <c r="B595" s="118"/>
      <c r="C595" s="119" t="s">
        <v>269</v>
      </c>
      <c r="D595" s="120">
        <v>15</v>
      </c>
      <c r="E595" s="120"/>
      <c r="F595" s="121">
        <f>(قیمتها!$R$30/100)*D595</f>
        <v>0</v>
      </c>
    </row>
    <row r="596" spans="1:6" ht="29.25" customHeight="1" x14ac:dyDescent="0.25">
      <c r="A596" s="117"/>
      <c r="B596" s="118"/>
      <c r="C596" s="119" t="s">
        <v>7</v>
      </c>
      <c r="D596" s="120">
        <v>3</v>
      </c>
      <c r="E596" s="120"/>
      <c r="F596" s="121" t="e">
        <f>(قیمتها!$L$6/1000)*D596</f>
        <v>#DIV/0!</v>
      </c>
    </row>
    <row r="597" spans="1:6" ht="29.25" customHeight="1" x14ac:dyDescent="0.25">
      <c r="A597" s="117"/>
      <c r="B597" s="118"/>
      <c r="C597" s="119" t="s">
        <v>201</v>
      </c>
      <c r="D597" s="120">
        <v>3</v>
      </c>
      <c r="E597" s="120"/>
      <c r="F597" s="121" t="e">
        <f>(قیمتها!$L$40/100)*D597</f>
        <v>#DIV/0!</v>
      </c>
    </row>
    <row r="598" spans="1:6" ht="29.25" customHeight="1" x14ac:dyDescent="0.25">
      <c r="A598" s="117"/>
      <c r="B598" s="118"/>
      <c r="C598" s="119" t="s">
        <v>4</v>
      </c>
      <c r="D598" s="120">
        <v>15</v>
      </c>
      <c r="E598" s="120"/>
      <c r="F598" s="121">
        <f>(قیمتها!$R$69/100)*D598</f>
        <v>0</v>
      </c>
    </row>
    <row r="599" spans="1:6" ht="29.25" customHeight="1" x14ac:dyDescent="0.25">
      <c r="A599" s="117"/>
      <c r="B599" s="118"/>
      <c r="C599" s="119" t="s">
        <v>77</v>
      </c>
      <c r="D599" s="120" t="s">
        <v>25</v>
      </c>
      <c r="E599" s="120"/>
      <c r="F599" s="121">
        <f>(قیمتها!$R$141/100)*10</f>
        <v>0</v>
      </c>
    </row>
    <row r="600" spans="1:6" ht="29.25" customHeight="1" x14ac:dyDescent="0.25">
      <c r="A600" s="117"/>
      <c r="B600" s="118"/>
      <c r="C600" s="119" t="s">
        <v>249</v>
      </c>
      <c r="D600" s="120">
        <v>7</v>
      </c>
      <c r="E600" s="120"/>
      <c r="F600" s="121" t="e">
        <f>(قیمتها!$L$39/100)*D600</f>
        <v>#DIV/0!</v>
      </c>
    </row>
    <row r="601" spans="1:6" ht="29.25" customHeight="1" x14ac:dyDescent="0.25">
      <c r="A601" s="117"/>
      <c r="B601" s="118"/>
      <c r="C601" s="119" t="s">
        <v>142</v>
      </c>
      <c r="D601" s="120"/>
      <c r="E601" s="120"/>
      <c r="F601" s="122">
        <f>قیمتها!X84</f>
        <v>0</v>
      </c>
    </row>
    <row r="602" spans="1:6" ht="29.25" customHeight="1" thickBot="1" x14ac:dyDescent="0.3">
      <c r="A602" s="124"/>
      <c r="B602" s="125"/>
      <c r="C602" s="126" t="s">
        <v>795</v>
      </c>
      <c r="D602" s="127"/>
      <c r="E602" s="127"/>
      <c r="F602" s="128" t="e">
        <f>SUM(F593:F601)</f>
        <v>#DIV/0!</v>
      </c>
    </row>
    <row r="603" spans="1:6" ht="29.25" customHeight="1" x14ac:dyDescent="0.25">
      <c r="A603" s="129" t="s">
        <v>579</v>
      </c>
      <c r="B603" s="130" t="s">
        <v>53</v>
      </c>
      <c r="C603" s="113" t="s">
        <v>4</v>
      </c>
      <c r="D603" s="114">
        <v>220</v>
      </c>
      <c r="E603" s="114"/>
      <c r="F603" s="115">
        <f>(قیمتها!$R$69/100)*D603</f>
        <v>0</v>
      </c>
    </row>
    <row r="604" spans="1:6" ht="29.25" customHeight="1" x14ac:dyDescent="0.25">
      <c r="A604" s="131"/>
      <c r="B604" s="132"/>
      <c r="C604" s="119" t="s">
        <v>164</v>
      </c>
      <c r="D604" s="120">
        <v>100</v>
      </c>
      <c r="E604" s="120"/>
      <c r="F604" s="121">
        <f>(قیمتها!$R$75/100)*D604</f>
        <v>0</v>
      </c>
    </row>
    <row r="605" spans="1:6" ht="29.25" customHeight="1" x14ac:dyDescent="0.25">
      <c r="A605" s="131"/>
      <c r="B605" s="132"/>
      <c r="C605" s="119" t="s">
        <v>54</v>
      </c>
      <c r="D605" s="120">
        <v>60</v>
      </c>
      <c r="E605" s="120"/>
      <c r="F605" s="121">
        <f>(قیمتها!$R$40/1000)*D605</f>
        <v>0</v>
      </c>
    </row>
    <row r="606" spans="1:6" ht="29.25" customHeight="1" x14ac:dyDescent="0.25">
      <c r="A606" s="131"/>
      <c r="B606" s="132"/>
      <c r="C606" s="119" t="s">
        <v>45</v>
      </c>
      <c r="D606" s="120">
        <v>25</v>
      </c>
      <c r="E606" s="120"/>
      <c r="F606" s="121">
        <f>(قیمتها!$R$26/100)*D606</f>
        <v>0</v>
      </c>
    </row>
    <row r="607" spans="1:6" ht="29.25" customHeight="1" x14ac:dyDescent="0.25">
      <c r="A607" s="131"/>
      <c r="B607" s="132"/>
      <c r="C607" s="119" t="s">
        <v>55</v>
      </c>
      <c r="D607" s="120">
        <v>30</v>
      </c>
      <c r="E607" s="120"/>
      <c r="F607" s="121">
        <f>(قیمتها!$R$65/100)*D607</f>
        <v>0</v>
      </c>
    </row>
    <row r="608" spans="1:6" ht="29.25" customHeight="1" x14ac:dyDescent="0.25">
      <c r="A608" s="131"/>
      <c r="B608" s="132"/>
      <c r="C608" s="119" t="s">
        <v>536</v>
      </c>
      <c r="D608" s="120">
        <v>5</v>
      </c>
      <c r="E608" s="120"/>
      <c r="F608" s="121">
        <f>(قیمتها!$R$138/100)*D608</f>
        <v>0</v>
      </c>
    </row>
    <row r="609" spans="1:6" ht="29.25" customHeight="1" x14ac:dyDescent="0.25">
      <c r="A609" s="131"/>
      <c r="B609" s="132"/>
      <c r="C609" s="119" t="s">
        <v>23</v>
      </c>
      <c r="D609" s="120">
        <v>5</v>
      </c>
      <c r="E609" s="120"/>
      <c r="F609" s="121">
        <f>(قیمتها!$R$143/100)*D609</f>
        <v>0</v>
      </c>
    </row>
    <row r="610" spans="1:6" ht="29.25" customHeight="1" x14ac:dyDescent="0.25">
      <c r="A610" s="131"/>
      <c r="B610" s="132"/>
      <c r="C610" s="119" t="s">
        <v>77</v>
      </c>
      <c r="D610" s="120" t="s">
        <v>25</v>
      </c>
      <c r="E610" s="120"/>
      <c r="F610" s="121">
        <f>(قیمتها!$R$141/100)*10</f>
        <v>0</v>
      </c>
    </row>
    <row r="611" spans="1:6" ht="29.25" customHeight="1" x14ac:dyDescent="0.25">
      <c r="A611" s="131"/>
      <c r="B611" s="132"/>
      <c r="C611" s="119" t="s">
        <v>142</v>
      </c>
      <c r="D611" s="120"/>
      <c r="E611" s="120"/>
      <c r="F611" s="122">
        <f>قیمتها!X35</f>
        <v>0</v>
      </c>
    </row>
    <row r="612" spans="1:6" ht="29.25" customHeight="1" thickBot="1" x14ac:dyDescent="0.3">
      <c r="A612" s="133"/>
      <c r="B612" s="134"/>
      <c r="C612" s="135" t="s">
        <v>795</v>
      </c>
      <c r="D612" s="136"/>
      <c r="E612" s="136"/>
      <c r="F612" s="137">
        <f>SUM(F603:F611)</f>
        <v>0</v>
      </c>
    </row>
    <row r="613" spans="1:6" ht="29.25" customHeight="1" x14ac:dyDescent="0.25">
      <c r="A613" s="111" t="s">
        <v>579</v>
      </c>
      <c r="B613" s="112" t="s">
        <v>61</v>
      </c>
      <c r="C613" s="113" t="s">
        <v>62</v>
      </c>
      <c r="D613" s="114">
        <v>1.5</v>
      </c>
      <c r="E613" s="114"/>
      <c r="F613" s="115" t="e">
        <f>قیمتها!$L$110*D613</f>
        <v>#DIV/0!</v>
      </c>
    </row>
    <row r="614" spans="1:6" ht="29.25" customHeight="1" x14ac:dyDescent="0.25">
      <c r="A614" s="117"/>
      <c r="B614" s="118"/>
      <c r="C614" s="119" t="s">
        <v>205</v>
      </c>
      <c r="D614" s="120">
        <v>20</v>
      </c>
      <c r="E614" s="120"/>
      <c r="F614" s="121" t="e">
        <f>(قیمتها!$L$41/100)*D614</f>
        <v>#DIV/0!</v>
      </c>
    </row>
    <row r="615" spans="1:6" ht="29.25" customHeight="1" x14ac:dyDescent="0.25">
      <c r="A615" s="117"/>
      <c r="B615" s="118"/>
      <c r="C615" s="119" t="s">
        <v>77</v>
      </c>
      <c r="D615" s="120" t="s">
        <v>25</v>
      </c>
      <c r="E615" s="120"/>
      <c r="F615" s="121">
        <f>(قیمتها!$R$141/100)*10</f>
        <v>0</v>
      </c>
    </row>
    <row r="616" spans="1:6" ht="29.25" customHeight="1" x14ac:dyDescent="0.25">
      <c r="A616" s="117"/>
      <c r="B616" s="118"/>
      <c r="C616" s="119" t="s">
        <v>142</v>
      </c>
      <c r="D616" s="120"/>
      <c r="E616" s="120"/>
      <c r="F616" s="122">
        <f>قیمتها!X49</f>
        <v>0</v>
      </c>
    </row>
    <row r="617" spans="1:6" ht="29.25" customHeight="1" thickBot="1" x14ac:dyDescent="0.3">
      <c r="A617" s="124"/>
      <c r="B617" s="125"/>
      <c r="C617" s="126" t="s">
        <v>795</v>
      </c>
      <c r="D617" s="127"/>
      <c r="E617" s="127"/>
      <c r="F617" s="128" t="e">
        <f>SUM(F613:F616)</f>
        <v>#DIV/0!</v>
      </c>
    </row>
    <row r="618" spans="1:6" ht="29.25" customHeight="1" x14ac:dyDescent="0.25">
      <c r="A618" s="129" t="s">
        <v>579</v>
      </c>
      <c r="B618" s="130" t="s">
        <v>164</v>
      </c>
      <c r="C618" s="113" t="s">
        <v>801</v>
      </c>
      <c r="D618" s="114">
        <v>120</v>
      </c>
      <c r="E618" s="114">
        <v>200</v>
      </c>
      <c r="F618" s="115">
        <f>(قیمتها!$R$85/100)*D618</f>
        <v>0</v>
      </c>
    </row>
    <row r="619" spans="1:6" ht="29.25" customHeight="1" x14ac:dyDescent="0.25">
      <c r="A619" s="131"/>
      <c r="B619" s="132"/>
      <c r="C619" s="119" t="s">
        <v>59</v>
      </c>
      <c r="D619" s="120">
        <v>15</v>
      </c>
      <c r="E619" s="120"/>
      <c r="F619" s="121">
        <f>(قیمتها!$R$5/100)*D619</f>
        <v>0</v>
      </c>
    </row>
    <row r="620" spans="1:6" ht="29.25" customHeight="1" x14ac:dyDescent="0.25">
      <c r="A620" s="131"/>
      <c r="B620" s="132"/>
      <c r="C620" s="119" t="s">
        <v>4</v>
      </c>
      <c r="D620" s="120">
        <v>100</v>
      </c>
      <c r="E620" s="120">
        <v>80</v>
      </c>
      <c r="F620" s="121">
        <f>(قیمتها!$R$69/100)*D620</f>
        <v>0</v>
      </c>
    </row>
    <row r="621" spans="1:6" ht="29.25" customHeight="1" x14ac:dyDescent="0.25">
      <c r="A621" s="131"/>
      <c r="B621" s="132"/>
      <c r="C621" s="119" t="s">
        <v>205</v>
      </c>
      <c r="D621" s="120">
        <v>30</v>
      </c>
      <c r="E621" s="120"/>
      <c r="F621" s="121" t="e">
        <f>(قیمتها!$L$41/100)*D621</f>
        <v>#DIV/0!</v>
      </c>
    </row>
    <row r="622" spans="1:6" ht="29.25" customHeight="1" x14ac:dyDescent="0.25">
      <c r="A622" s="131"/>
      <c r="B622" s="132"/>
      <c r="C622" s="119" t="s">
        <v>77</v>
      </c>
      <c r="D622" s="120" t="s">
        <v>25</v>
      </c>
      <c r="E622" s="120"/>
      <c r="F622" s="121">
        <f>(قیمتها!$R$141/100)*10</f>
        <v>0</v>
      </c>
    </row>
    <row r="623" spans="1:6" ht="29.25" customHeight="1" x14ac:dyDescent="0.25">
      <c r="A623" s="131"/>
      <c r="B623" s="132"/>
      <c r="C623" s="119" t="s">
        <v>142</v>
      </c>
      <c r="D623" s="120"/>
      <c r="E623" s="120"/>
      <c r="F623" s="122">
        <f>قیمتها!X57</f>
        <v>0</v>
      </c>
    </row>
    <row r="624" spans="1:6" ht="29.25" customHeight="1" thickBot="1" x14ac:dyDescent="0.3">
      <c r="A624" s="133"/>
      <c r="B624" s="134"/>
      <c r="C624" s="135" t="s">
        <v>795</v>
      </c>
      <c r="D624" s="136"/>
      <c r="E624" s="136"/>
      <c r="F624" s="137" t="e">
        <f>SUM(F618:F623)</f>
        <v>#DIV/0!</v>
      </c>
    </row>
    <row r="625" spans="1:6" ht="29.25" customHeight="1" x14ac:dyDescent="0.25">
      <c r="A625" s="111" t="s">
        <v>579</v>
      </c>
      <c r="B625" s="112" t="s">
        <v>130</v>
      </c>
      <c r="C625" s="113" t="s">
        <v>129</v>
      </c>
      <c r="D625" s="114">
        <v>120</v>
      </c>
      <c r="E625" s="114"/>
      <c r="F625" s="115" t="e">
        <f>(قیمتها!$L$104/100)*D625</f>
        <v>#DIV/0!</v>
      </c>
    </row>
    <row r="626" spans="1:6" ht="29.25" customHeight="1" x14ac:dyDescent="0.25">
      <c r="A626" s="117"/>
      <c r="B626" s="118"/>
      <c r="C626" s="119" t="s">
        <v>4</v>
      </c>
      <c r="D626" s="120">
        <v>100</v>
      </c>
      <c r="E626" s="120"/>
      <c r="F626" s="121">
        <f>(قیمتها!$R$69/100)*D626</f>
        <v>0</v>
      </c>
    </row>
    <row r="627" spans="1:6" ht="29.25" customHeight="1" x14ac:dyDescent="0.25">
      <c r="A627" s="117"/>
      <c r="B627" s="118"/>
      <c r="C627" s="119" t="s">
        <v>205</v>
      </c>
      <c r="D627" s="120">
        <v>10</v>
      </c>
      <c r="E627" s="120"/>
      <c r="F627" s="121" t="e">
        <f>(قیمتها!$L$41/100)*D627</f>
        <v>#DIV/0!</v>
      </c>
    </row>
    <row r="628" spans="1:6" ht="29.25" customHeight="1" x14ac:dyDescent="0.25">
      <c r="A628" s="117"/>
      <c r="B628" s="118"/>
      <c r="C628" s="119" t="s">
        <v>142</v>
      </c>
      <c r="D628" s="120"/>
      <c r="E628" s="120"/>
      <c r="F628" s="122">
        <f>قیمتها!X73</f>
        <v>0</v>
      </c>
    </row>
    <row r="629" spans="1:6" ht="29.25" customHeight="1" thickBot="1" x14ac:dyDescent="0.3">
      <c r="A629" s="124"/>
      <c r="B629" s="125"/>
      <c r="C629" s="126" t="s">
        <v>795</v>
      </c>
      <c r="D629" s="127"/>
      <c r="E629" s="127"/>
      <c r="F629" s="128" t="e">
        <f>SUM(F625:F628)</f>
        <v>#DIV/0!</v>
      </c>
    </row>
    <row r="630" spans="1:6" ht="29.25" customHeight="1" x14ac:dyDescent="0.25">
      <c r="A630" s="129" t="s">
        <v>579</v>
      </c>
      <c r="B630" s="130" t="s">
        <v>75</v>
      </c>
      <c r="C630" s="113" t="s">
        <v>45</v>
      </c>
      <c r="D630" s="114" t="s">
        <v>76</v>
      </c>
      <c r="E630" s="114"/>
      <c r="F630" s="115">
        <f>قیمتها!$R$25*2</f>
        <v>0</v>
      </c>
    </row>
    <row r="631" spans="1:6" ht="29.25" customHeight="1" x14ac:dyDescent="0.25">
      <c r="A631" s="131"/>
      <c r="B631" s="132"/>
      <c r="C631" s="119" t="s">
        <v>4</v>
      </c>
      <c r="D631" s="120">
        <v>150</v>
      </c>
      <c r="E631" s="120"/>
      <c r="F631" s="121">
        <f>(قیمتها!$R$69/100)*D631</f>
        <v>0</v>
      </c>
    </row>
    <row r="632" spans="1:6" ht="29.25" customHeight="1" x14ac:dyDescent="0.25">
      <c r="A632" s="131"/>
      <c r="B632" s="132"/>
      <c r="C632" s="119" t="s">
        <v>77</v>
      </c>
      <c r="D632" s="120" t="s">
        <v>32</v>
      </c>
      <c r="E632" s="120"/>
      <c r="F632" s="121">
        <f>(قیمتها!$R$141/100)*10</f>
        <v>0</v>
      </c>
    </row>
    <row r="633" spans="1:6" ht="29.25" customHeight="1" x14ac:dyDescent="0.25">
      <c r="A633" s="131"/>
      <c r="B633" s="132"/>
      <c r="C633" s="119" t="s">
        <v>142</v>
      </c>
      <c r="D633" s="120"/>
      <c r="E633" s="120"/>
      <c r="F633" s="122">
        <f>قیمتها!X17</f>
        <v>0</v>
      </c>
    </row>
    <row r="634" spans="1:6" ht="29.25" customHeight="1" thickBot="1" x14ac:dyDescent="0.3">
      <c r="A634" s="133"/>
      <c r="B634" s="134"/>
      <c r="C634" s="135" t="s">
        <v>795</v>
      </c>
      <c r="D634" s="136"/>
      <c r="E634" s="136"/>
      <c r="F634" s="137">
        <f>SUM(F630:F633)</f>
        <v>0</v>
      </c>
    </row>
    <row r="635" spans="1:6" ht="29.25" customHeight="1" x14ac:dyDescent="0.25">
      <c r="A635" s="111" t="s">
        <v>812</v>
      </c>
      <c r="B635" s="112" t="s">
        <v>60</v>
      </c>
      <c r="C635" s="113" t="s">
        <v>2</v>
      </c>
      <c r="D635" s="114">
        <v>160</v>
      </c>
      <c r="E635" s="114">
        <v>380</v>
      </c>
      <c r="F635" s="115" t="e">
        <f>((قیمتها!$L$13)/100)*D635</f>
        <v>#DIV/0!</v>
      </c>
    </row>
    <row r="636" spans="1:6" ht="29.25" customHeight="1" x14ac:dyDescent="0.25">
      <c r="A636" s="117"/>
      <c r="B636" s="118"/>
      <c r="C636" s="119" t="s">
        <v>3</v>
      </c>
      <c r="D636" s="120">
        <v>90</v>
      </c>
      <c r="E636" s="120">
        <v>80</v>
      </c>
      <c r="F636" s="121">
        <f>(قیمتها!$R$107/100)*D636</f>
        <v>0</v>
      </c>
    </row>
    <row r="637" spans="1:6" ht="29.25" customHeight="1" x14ac:dyDescent="0.25">
      <c r="A637" s="117"/>
      <c r="B637" s="118"/>
      <c r="C637" s="119" t="s">
        <v>5</v>
      </c>
      <c r="D637" s="120">
        <v>10</v>
      </c>
      <c r="E637" s="120"/>
      <c r="F637" s="121">
        <f>(قیمتها!$R$23/100)*D637</f>
        <v>0</v>
      </c>
    </row>
    <row r="638" spans="1:6" ht="29.25" customHeight="1" x14ac:dyDescent="0.25">
      <c r="A638" s="117"/>
      <c r="B638" s="118"/>
      <c r="C638" s="119" t="s">
        <v>14</v>
      </c>
      <c r="D638" s="120">
        <v>2.5000000000000001E-3</v>
      </c>
      <c r="E638" s="120"/>
      <c r="F638" s="121">
        <f>(قیمتها!$R$54/100)*D638</f>
        <v>0</v>
      </c>
    </row>
    <row r="639" spans="1:6" ht="29.25" customHeight="1" x14ac:dyDescent="0.25">
      <c r="A639" s="117"/>
      <c r="B639" s="118"/>
      <c r="C639" s="119" t="s">
        <v>22</v>
      </c>
      <c r="D639" s="120">
        <v>5</v>
      </c>
      <c r="E639" s="120"/>
      <c r="F639" s="121">
        <f>(قیمتها!$R$53/100)*D639</f>
        <v>0</v>
      </c>
    </row>
    <row r="640" spans="1:6" ht="29.25" customHeight="1" x14ac:dyDescent="0.25">
      <c r="A640" s="117"/>
      <c r="B640" s="118"/>
      <c r="C640" s="119" t="s">
        <v>249</v>
      </c>
      <c r="D640" s="120">
        <v>15</v>
      </c>
      <c r="E640" s="120"/>
      <c r="F640" s="121" t="e">
        <f>(قیمتها!$L$39/100)*D640</f>
        <v>#DIV/0!</v>
      </c>
    </row>
    <row r="641" spans="1:6" ht="29.25" customHeight="1" x14ac:dyDescent="0.25">
      <c r="A641" s="117"/>
      <c r="B641" s="118"/>
      <c r="C641" s="119" t="s">
        <v>201</v>
      </c>
      <c r="D641" s="120">
        <v>20</v>
      </c>
      <c r="E641" s="120"/>
      <c r="F641" s="121" t="e">
        <f>(قیمتها!$L$40/100)*D641</f>
        <v>#DIV/0!</v>
      </c>
    </row>
    <row r="642" spans="1:6" ht="29.25" customHeight="1" x14ac:dyDescent="0.25">
      <c r="A642" s="117"/>
      <c r="B642" s="118"/>
      <c r="C642" s="119" t="s">
        <v>77</v>
      </c>
      <c r="D642" s="120" t="s">
        <v>25</v>
      </c>
      <c r="E642" s="120"/>
      <c r="F642" s="121">
        <f>(قیمتها!$R$141/100)*10</f>
        <v>0</v>
      </c>
    </row>
    <row r="643" spans="1:6" ht="29.25" customHeight="1" x14ac:dyDescent="0.25">
      <c r="A643" s="117"/>
      <c r="B643" s="118"/>
      <c r="C643" s="119" t="s">
        <v>142</v>
      </c>
      <c r="D643" s="120"/>
      <c r="E643" s="120"/>
      <c r="F643" s="122">
        <f>قیمتها!X16</f>
        <v>0</v>
      </c>
    </row>
    <row r="644" spans="1:6" ht="29.25" customHeight="1" thickBot="1" x14ac:dyDescent="0.3">
      <c r="A644" s="124"/>
      <c r="B644" s="125"/>
      <c r="C644" s="126" t="s">
        <v>795</v>
      </c>
      <c r="D644" s="127"/>
      <c r="E644" s="127"/>
      <c r="F644" s="128" t="e">
        <f>SUM(F635:F643)</f>
        <v>#DIV/0!</v>
      </c>
    </row>
    <row r="645" spans="1:6" ht="29.25" customHeight="1" x14ac:dyDescent="0.25">
      <c r="A645" s="129" t="s">
        <v>579</v>
      </c>
      <c r="B645" s="130" t="s">
        <v>56</v>
      </c>
      <c r="C645" s="113" t="s">
        <v>2</v>
      </c>
      <c r="D645" s="114">
        <v>10</v>
      </c>
      <c r="E645" s="114">
        <v>110</v>
      </c>
      <c r="F645" s="115" t="e">
        <f>((قیمتها!$L$13)/100)*D645</f>
        <v>#DIV/0!</v>
      </c>
    </row>
    <row r="646" spans="1:6" ht="29.25" customHeight="1" x14ac:dyDescent="0.25">
      <c r="A646" s="131"/>
      <c r="B646" s="132"/>
      <c r="C646" s="119" t="s">
        <v>3</v>
      </c>
      <c r="D646" s="120">
        <v>100</v>
      </c>
      <c r="E646" s="120"/>
      <c r="F646" s="121">
        <f>(قیمتها!$R$107/100)*D646</f>
        <v>0</v>
      </c>
    </row>
    <row r="647" spans="1:6" ht="29.25" customHeight="1" x14ac:dyDescent="0.25">
      <c r="A647" s="131"/>
      <c r="B647" s="132"/>
      <c r="C647" s="119" t="s">
        <v>4</v>
      </c>
      <c r="D647" s="120">
        <v>25</v>
      </c>
      <c r="E647" s="120"/>
      <c r="F647" s="121">
        <f>(قیمتها!$R$69/100)*D647</f>
        <v>0</v>
      </c>
    </row>
    <row r="648" spans="1:6" ht="29.25" customHeight="1" x14ac:dyDescent="0.25">
      <c r="A648" s="131"/>
      <c r="B648" s="132"/>
      <c r="C648" s="119" t="s">
        <v>6</v>
      </c>
      <c r="D648" s="120">
        <v>10</v>
      </c>
      <c r="E648" s="120"/>
      <c r="F648" s="121">
        <f>(قیمتها!$R$109/100)*D648</f>
        <v>0</v>
      </c>
    </row>
    <row r="649" spans="1:6" ht="29.25" customHeight="1" x14ac:dyDescent="0.25">
      <c r="A649" s="131"/>
      <c r="B649" s="132"/>
      <c r="C649" s="119" t="s">
        <v>5</v>
      </c>
      <c r="D649" s="120">
        <v>20</v>
      </c>
      <c r="E649" s="120"/>
      <c r="F649" s="121">
        <f>(قیمتها!$R$23/100)*D649</f>
        <v>0</v>
      </c>
    </row>
    <row r="650" spans="1:6" ht="29.25" customHeight="1" x14ac:dyDescent="0.25">
      <c r="A650" s="131"/>
      <c r="B650" s="132"/>
      <c r="C650" s="119" t="s">
        <v>22</v>
      </c>
      <c r="D650" s="120">
        <v>1</v>
      </c>
      <c r="E650" s="120"/>
      <c r="F650" s="121">
        <f>(قیمتها!$R$53/100)*D650</f>
        <v>0</v>
      </c>
    </row>
    <row r="651" spans="1:6" ht="29.25" customHeight="1" x14ac:dyDescent="0.25">
      <c r="A651" s="131"/>
      <c r="B651" s="132"/>
      <c r="C651" s="119" t="s">
        <v>14</v>
      </c>
      <c r="D651" s="120">
        <v>5.0000000000000001E-3</v>
      </c>
      <c r="E651" s="120"/>
      <c r="F651" s="121">
        <f>(قیمتها!$R$54/100)*D651</f>
        <v>0</v>
      </c>
    </row>
    <row r="652" spans="1:6" ht="29.25" customHeight="1" x14ac:dyDescent="0.25">
      <c r="A652" s="131"/>
      <c r="B652" s="132"/>
      <c r="C652" s="119" t="s">
        <v>57</v>
      </c>
      <c r="D652" s="120">
        <v>20</v>
      </c>
      <c r="E652" s="120"/>
      <c r="F652" s="121">
        <f>(قیمتها!$R$61/100)*D652</f>
        <v>0</v>
      </c>
    </row>
    <row r="653" spans="1:6" ht="29.25" customHeight="1" x14ac:dyDescent="0.25">
      <c r="A653" s="131"/>
      <c r="B653" s="132"/>
      <c r="C653" s="119" t="s">
        <v>45</v>
      </c>
      <c r="D653" s="120">
        <v>25</v>
      </c>
      <c r="E653" s="120"/>
      <c r="F653" s="121">
        <f>(قیمتها!$R$26/100)*D653</f>
        <v>0</v>
      </c>
    </row>
    <row r="654" spans="1:6" ht="29.25" customHeight="1" x14ac:dyDescent="0.25">
      <c r="A654" s="131"/>
      <c r="B654" s="132"/>
      <c r="C654" s="119" t="s">
        <v>249</v>
      </c>
      <c r="D654" s="120">
        <v>15</v>
      </c>
      <c r="E654" s="120"/>
      <c r="F654" s="121" t="e">
        <f>(قیمتها!$L$39/100)*D654</f>
        <v>#DIV/0!</v>
      </c>
    </row>
    <row r="655" spans="1:6" ht="29.25" customHeight="1" x14ac:dyDescent="0.25">
      <c r="A655" s="131"/>
      <c r="B655" s="132"/>
      <c r="C655" s="119" t="s">
        <v>205</v>
      </c>
      <c r="D655" s="120">
        <v>25</v>
      </c>
      <c r="E655" s="120"/>
      <c r="F655" s="121" t="e">
        <f>(قیمتها!$L$41/100)*D655</f>
        <v>#DIV/0!</v>
      </c>
    </row>
    <row r="656" spans="1:6" ht="29.25" customHeight="1" x14ac:dyDescent="0.25">
      <c r="A656" s="131"/>
      <c r="B656" s="132"/>
      <c r="C656" s="119" t="s">
        <v>77</v>
      </c>
      <c r="D656" s="120" t="s">
        <v>25</v>
      </c>
      <c r="E656" s="120"/>
      <c r="F656" s="121">
        <f>(قیمتها!$R$141/100)*10</f>
        <v>0</v>
      </c>
    </row>
    <row r="657" spans="1:6" ht="29.25" customHeight="1" x14ac:dyDescent="0.25">
      <c r="A657" s="131"/>
      <c r="B657" s="132"/>
      <c r="C657" s="119" t="s">
        <v>142</v>
      </c>
      <c r="D657" s="120"/>
      <c r="E657" s="120"/>
      <c r="F657" s="122">
        <f>قیمتها!X64</f>
        <v>0</v>
      </c>
    </row>
    <row r="658" spans="1:6" ht="29.25" customHeight="1" thickBot="1" x14ac:dyDescent="0.3">
      <c r="A658" s="133"/>
      <c r="B658" s="134"/>
      <c r="C658" s="135" t="s">
        <v>795</v>
      </c>
      <c r="D658" s="136"/>
      <c r="E658" s="136"/>
      <c r="F658" s="137" t="e">
        <f>SUM(F645:F657)</f>
        <v>#DIV/0!</v>
      </c>
    </row>
    <row r="659" spans="1:6" ht="29.25" customHeight="1" x14ac:dyDescent="0.25">
      <c r="A659" s="111" t="s">
        <v>579</v>
      </c>
      <c r="B659" s="112" t="s">
        <v>239</v>
      </c>
      <c r="C659" s="113" t="s">
        <v>164</v>
      </c>
      <c r="D659" s="114">
        <v>200</v>
      </c>
      <c r="E659" s="114"/>
      <c r="F659" s="115">
        <f>(قیمتها!$R$75/100)*D659</f>
        <v>0</v>
      </c>
    </row>
    <row r="660" spans="1:6" ht="29.25" customHeight="1" x14ac:dyDescent="0.25">
      <c r="A660" s="117"/>
      <c r="B660" s="118"/>
      <c r="C660" s="119" t="s">
        <v>242</v>
      </c>
      <c r="D660" s="120">
        <v>20</v>
      </c>
      <c r="E660" s="120"/>
      <c r="F660" s="121">
        <f>(قیمتها!$R$87/100)*D660</f>
        <v>0</v>
      </c>
    </row>
    <row r="661" spans="1:6" ht="29.25" customHeight="1" x14ac:dyDescent="0.25">
      <c r="A661" s="117"/>
      <c r="B661" s="118"/>
      <c r="C661" s="119" t="s">
        <v>5</v>
      </c>
      <c r="D661" s="120">
        <v>40</v>
      </c>
      <c r="E661" s="120"/>
      <c r="F661" s="121">
        <f>(قیمتها!$R$23/100)*D661</f>
        <v>0</v>
      </c>
    </row>
    <row r="662" spans="1:6" ht="29.25" customHeight="1" x14ac:dyDescent="0.25">
      <c r="A662" s="117"/>
      <c r="B662" s="118"/>
      <c r="C662" s="119" t="s">
        <v>55</v>
      </c>
      <c r="D662" s="120">
        <v>60</v>
      </c>
      <c r="E662" s="120"/>
      <c r="F662" s="121">
        <f>(قیمتها!$R$65/100)*D662</f>
        <v>0</v>
      </c>
    </row>
    <row r="663" spans="1:6" ht="29.25" customHeight="1" x14ac:dyDescent="0.25">
      <c r="A663" s="117"/>
      <c r="B663" s="118"/>
      <c r="C663" s="119" t="s">
        <v>244</v>
      </c>
      <c r="D663" s="120">
        <v>15</v>
      </c>
      <c r="E663" s="120"/>
      <c r="F663" s="121" t="e">
        <f>(قیمتها!$L$27/1000)*D663</f>
        <v>#DIV/0!</v>
      </c>
    </row>
    <row r="664" spans="1:6" ht="29.25" customHeight="1" x14ac:dyDescent="0.25">
      <c r="A664" s="117"/>
      <c r="B664" s="118"/>
      <c r="C664" s="119" t="s">
        <v>77</v>
      </c>
      <c r="D664" s="120" t="s">
        <v>32</v>
      </c>
      <c r="E664" s="120"/>
      <c r="F664" s="121">
        <f>(قیمتها!$R$141/100)*10</f>
        <v>0</v>
      </c>
    </row>
    <row r="665" spans="1:6" ht="29.25" customHeight="1" x14ac:dyDescent="0.25">
      <c r="A665" s="117"/>
      <c r="B665" s="118"/>
      <c r="C665" s="119" t="s">
        <v>142</v>
      </c>
      <c r="D665" s="120"/>
      <c r="E665" s="120"/>
      <c r="F665" s="122">
        <f>قیمتها!X44</f>
        <v>0</v>
      </c>
    </row>
    <row r="666" spans="1:6" ht="29.25" customHeight="1" thickBot="1" x14ac:dyDescent="0.3">
      <c r="A666" s="124"/>
      <c r="B666" s="125"/>
      <c r="C666" s="126" t="s">
        <v>795</v>
      </c>
      <c r="D666" s="127"/>
      <c r="E666" s="127"/>
      <c r="F666" s="128" t="e">
        <f>SUM(F659:F665)</f>
        <v>#DIV/0!</v>
      </c>
    </row>
    <row r="667" spans="1:6" ht="29.25" customHeight="1" x14ac:dyDescent="0.25">
      <c r="A667" s="129" t="s">
        <v>579</v>
      </c>
      <c r="B667" s="130" t="s">
        <v>245</v>
      </c>
      <c r="C667" s="113" t="s">
        <v>246</v>
      </c>
      <c r="D667" s="114">
        <v>120</v>
      </c>
      <c r="E667" s="114"/>
      <c r="F667" s="115">
        <f>(قیمتها!$R$85/100)*D667</f>
        <v>0</v>
      </c>
    </row>
    <row r="668" spans="1:6" ht="29.25" customHeight="1" x14ac:dyDescent="0.25">
      <c r="A668" s="131"/>
      <c r="B668" s="132"/>
      <c r="C668" s="119" t="s">
        <v>45</v>
      </c>
      <c r="D668" s="120">
        <v>15</v>
      </c>
      <c r="E668" s="120"/>
      <c r="F668" s="121">
        <f>(قیمتها!$R$26/100)*D668</f>
        <v>0</v>
      </c>
    </row>
    <row r="669" spans="1:6" ht="29.25" customHeight="1" x14ac:dyDescent="0.25">
      <c r="A669" s="131"/>
      <c r="B669" s="132"/>
      <c r="C669" s="119" t="s">
        <v>247</v>
      </c>
      <c r="D669" s="120">
        <v>8</v>
      </c>
      <c r="E669" s="120"/>
      <c r="F669" s="121" t="e">
        <f>(قیمتها!$L$35/1000)*D669</f>
        <v>#DIV/0!</v>
      </c>
    </row>
    <row r="670" spans="1:6" ht="29.25" customHeight="1" x14ac:dyDescent="0.25">
      <c r="A670" s="131"/>
      <c r="B670" s="132"/>
      <c r="C670" s="119" t="s">
        <v>201</v>
      </c>
      <c r="D670" s="120">
        <v>30</v>
      </c>
      <c r="E670" s="120"/>
      <c r="F670" s="121" t="e">
        <f>(قیمتها!$L$40/100)*D670</f>
        <v>#DIV/0!</v>
      </c>
    </row>
    <row r="671" spans="1:6" ht="29.25" customHeight="1" x14ac:dyDescent="0.25">
      <c r="A671" s="131"/>
      <c r="B671" s="132"/>
      <c r="C671" s="119" t="s">
        <v>402</v>
      </c>
      <c r="D671" s="120">
        <v>2</v>
      </c>
      <c r="E671" s="120"/>
      <c r="F671" s="121">
        <f>(قیمتها!$R$38/100)*D671</f>
        <v>0</v>
      </c>
    </row>
    <row r="672" spans="1:6" ht="29.25" customHeight="1" x14ac:dyDescent="0.25">
      <c r="A672" s="131"/>
      <c r="B672" s="132"/>
      <c r="C672" s="119" t="s">
        <v>274</v>
      </c>
      <c r="D672" s="120">
        <v>10</v>
      </c>
      <c r="E672" s="120"/>
      <c r="F672" s="121">
        <f>(قیمتها!$R$6/100)*D672</f>
        <v>0</v>
      </c>
    </row>
    <row r="673" spans="1:6" ht="29.25" customHeight="1" x14ac:dyDescent="0.25">
      <c r="A673" s="131"/>
      <c r="B673" s="132"/>
      <c r="C673" s="119" t="s">
        <v>7</v>
      </c>
      <c r="D673" s="120">
        <v>2</v>
      </c>
      <c r="E673" s="120"/>
      <c r="F673" s="121" t="e">
        <f>(قیمتها!$L$6/1000)*D673</f>
        <v>#DIV/0!</v>
      </c>
    </row>
    <row r="674" spans="1:6" ht="29.25" customHeight="1" x14ac:dyDescent="0.25">
      <c r="A674" s="131"/>
      <c r="B674" s="132"/>
      <c r="C674" s="119" t="s">
        <v>77</v>
      </c>
      <c r="D674" s="120" t="s">
        <v>32</v>
      </c>
      <c r="E674" s="120"/>
      <c r="F674" s="121">
        <f>(قیمتها!$R$141/100)*10</f>
        <v>0</v>
      </c>
    </row>
    <row r="675" spans="1:6" ht="29.25" customHeight="1" x14ac:dyDescent="0.25">
      <c r="A675" s="131"/>
      <c r="B675" s="132"/>
      <c r="C675" s="119" t="s">
        <v>119</v>
      </c>
      <c r="D675" s="120">
        <v>5</v>
      </c>
      <c r="E675" s="120"/>
      <c r="F675" s="121">
        <f>(قیمتها!$R$77/100)*D675</f>
        <v>0</v>
      </c>
    </row>
    <row r="676" spans="1:6" ht="29.25" customHeight="1" x14ac:dyDescent="0.25">
      <c r="A676" s="131"/>
      <c r="B676" s="132"/>
      <c r="C676" s="119" t="s">
        <v>142</v>
      </c>
      <c r="D676" s="120"/>
      <c r="E676" s="120"/>
      <c r="F676" s="122">
        <f>قیمتها!X43</f>
        <v>0</v>
      </c>
    </row>
    <row r="677" spans="1:6" ht="29.25" customHeight="1" thickBot="1" x14ac:dyDescent="0.3">
      <c r="A677" s="133"/>
      <c r="B677" s="134"/>
      <c r="C677" s="135" t="s">
        <v>795</v>
      </c>
      <c r="D677" s="136"/>
      <c r="E677" s="136"/>
      <c r="F677" s="137" t="e">
        <f>SUM(F667:F676)</f>
        <v>#DIV/0!</v>
      </c>
    </row>
    <row r="678" spans="1:6" ht="29.25" customHeight="1" x14ac:dyDescent="0.25">
      <c r="A678" s="111" t="s">
        <v>812</v>
      </c>
      <c r="B678" s="112" t="s">
        <v>312</v>
      </c>
      <c r="C678" s="113" t="s">
        <v>2</v>
      </c>
      <c r="D678" s="114">
        <v>160</v>
      </c>
      <c r="E678" s="114"/>
      <c r="F678" s="115" t="e">
        <f>((قیمتها!$L$13)/100)*D678</f>
        <v>#DIV/0!</v>
      </c>
    </row>
    <row r="679" spans="1:6" ht="29.25" customHeight="1" x14ac:dyDescent="0.25">
      <c r="A679" s="117"/>
      <c r="B679" s="118"/>
      <c r="C679" s="119" t="s">
        <v>201</v>
      </c>
      <c r="D679" s="120">
        <v>20</v>
      </c>
      <c r="E679" s="120"/>
      <c r="F679" s="121" t="e">
        <f>(قیمتها!$L$40/100)*D679</f>
        <v>#DIV/0!</v>
      </c>
    </row>
    <row r="680" spans="1:6" ht="29.25" customHeight="1" x14ac:dyDescent="0.25">
      <c r="A680" s="117"/>
      <c r="B680" s="118"/>
      <c r="C680" s="119" t="s">
        <v>205</v>
      </c>
      <c r="D680" s="120">
        <v>30</v>
      </c>
      <c r="E680" s="120"/>
      <c r="F680" s="121" t="e">
        <f>(قیمتها!$L$41/100)*D680</f>
        <v>#DIV/0!</v>
      </c>
    </row>
    <row r="681" spans="1:6" ht="29.25" customHeight="1" x14ac:dyDescent="0.25">
      <c r="A681" s="117"/>
      <c r="B681" s="118"/>
      <c r="C681" s="119" t="s">
        <v>7</v>
      </c>
      <c r="D681" s="120">
        <v>10</v>
      </c>
      <c r="E681" s="120"/>
      <c r="F681" s="121" t="e">
        <f>(قیمتها!$L$6/1000)*D681</f>
        <v>#DIV/0!</v>
      </c>
    </row>
    <row r="682" spans="1:6" ht="29.25" customHeight="1" x14ac:dyDescent="0.25">
      <c r="A682" s="117"/>
      <c r="B682" s="118"/>
      <c r="C682" s="119" t="s">
        <v>5</v>
      </c>
      <c r="D682" s="120">
        <v>10</v>
      </c>
      <c r="E682" s="120"/>
      <c r="F682" s="121">
        <f>(قیمتها!$R$23/100)*D682</f>
        <v>0</v>
      </c>
    </row>
    <row r="683" spans="1:6" ht="29.25" customHeight="1" x14ac:dyDescent="0.25">
      <c r="A683" s="117"/>
      <c r="B683" s="118"/>
      <c r="C683" s="119" t="s">
        <v>588</v>
      </c>
      <c r="D683" s="120">
        <v>60</v>
      </c>
      <c r="E683" s="120"/>
      <c r="F683" s="121" t="e">
        <f>(قیمتها!$L$54/1000)*D683</f>
        <v>#DIV/0!</v>
      </c>
    </row>
    <row r="684" spans="1:6" ht="29.25" customHeight="1" x14ac:dyDescent="0.25">
      <c r="A684" s="117"/>
      <c r="B684" s="118"/>
      <c r="C684" s="119" t="s">
        <v>77</v>
      </c>
      <c r="D684" s="120" t="s">
        <v>32</v>
      </c>
      <c r="E684" s="120"/>
      <c r="F684" s="121">
        <f>(قیمتها!$R$141/100)*10</f>
        <v>0</v>
      </c>
    </row>
    <row r="685" spans="1:6" ht="29.25" customHeight="1" x14ac:dyDescent="0.25">
      <c r="A685" s="117"/>
      <c r="B685" s="118"/>
      <c r="C685" s="119" t="s">
        <v>798</v>
      </c>
      <c r="D685" s="120">
        <v>130</v>
      </c>
      <c r="E685" s="120"/>
      <c r="F685" s="121">
        <f>(قیمتها!$R$125/100)*D685</f>
        <v>0</v>
      </c>
    </row>
    <row r="686" spans="1:6" ht="29.25" customHeight="1" x14ac:dyDescent="0.25">
      <c r="A686" s="117"/>
      <c r="B686" s="118"/>
      <c r="C686" s="119" t="s">
        <v>274</v>
      </c>
      <c r="D686" s="120">
        <v>10</v>
      </c>
      <c r="E686" s="120"/>
      <c r="F686" s="121">
        <f>(قیمتها!$R$6/100)*D686</f>
        <v>0</v>
      </c>
    </row>
    <row r="687" spans="1:6" ht="29.25" customHeight="1" x14ac:dyDescent="0.25">
      <c r="A687" s="117"/>
      <c r="B687" s="118"/>
      <c r="C687" s="119" t="s">
        <v>142</v>
      </c>
      <c r="D687" s="120"/>
      <c r="E687" s="120"/>
      <c r="F687" s="122">
        <f>قیمتها!X40</f>
        <v>0</v>
      </c>
    </row>
    <row r="688" spans="1:6" ht="29.25" customHeight="1" thickBot="1" x14ac:dyDescent="0.3">
      <c r="A688" s="124"/>
      <c r="B688" s="125"/>
      <c r="C688" s="126" t="s">
        <v>795</v>
      </c>
      <c r="D688" s="127"/>
      <c r="E688" s="127"/>
      <c r="F688" s="128" t="e">
        <f>SUM(F678:F687)</f>
        <v>#DIV/0!</v>
      </c>
    </row>
    <row r="689" spans="1:6" ht="29.25" customHeight="1" x14ac:dyDescent="0.25">
      <c r="A689" s="129" t="s">
        <v>579</v>
      </c>
      <c r="B689" s="130" t="s">
        <v>658</v>
      </c>
      <c r="C689" s="113" t="s">
        <v>804</v>
      </c>
      <c r="D689" s="114">
        <v>150</v>
      </c>
      <c r="E689" s="114"/>
      <c r="F689" s="115">
        <f>(قیمتها!$R$51/100)*D689</f>
        <v>0</v>
      </c>
    </row>
    <row r="690" spans="1:6" ht="29.25" customHeight="1" x14ac:dyDescent="0.25">
      <c r="A690" s="131"/>
      <c r="B690" s="132"/>
      <c r="C690" s="119" t="s">
        <v>274</v>
      </c>
      <c r="D690" s="120">
        <v>10</v>
      </c>
      <c r="E690" s="120"/>
      <c r="F690" s="121">
        <f>(قیمتها!$R$6/100)*D690</f>
        <v>0</v>
      </c>
    </row>
    <row r="691" spans="1:6" ht="29.25" customHeight="1" x14ac:dyDescent="0.25">
      <c r="A691" s="131"/>
      <c r="B691" s="132"/>
      <c r="C691" s="119" t="s">
        <v>657</v>
      </c>
      <c r="D691" s="120">
        <v>60</v>
      </c>
      <c r="E691" s="120"/>
      <c r="F691" s="121">
        <f>(قیمتها!$R$64/100)*D691</f>
        <v>0</v>
      </c>
    </row>
    <row r="692" spans="1:6" ht="29.25" customHeight="1" x14ac:dyDescent="0.25">
      <c r="A692" s="131"/>
      <c r="B692" s="132"/>
      <c r="C692" s="119" t="s">
        <v>505</v>
      </c>
      <c r="D692" s="120">
        <v>3</v>
      </c>
      <c r="E692" s="120"/>
      <c r="F692" s="121">
        <f>(قیمتها!$R$31/10)*D692</f>
        <v>0</v>
      </c>
    </row>
    <row r="693" spans="1:6" ht="29.25" customHeight="1" x14ac:dyDescent="0.25">
      <c r="A693" s="131"/>
      <c r="B693" s="132"/>
      <c r="C693" s="119" t="s">
        <v>205</v>
      </c>
      <c r="D693" s="120">
        <v>20</v>
      </c>
      <c r="E693" s="120"/>
      <c r="F693" s="121" t="e">
        <f>(قیمتها!$L$41/100)*D693</f>
        <v>#DIV/0!</v>
      </c>
    </row>
    <row r="694" spans="1:6" ht="29.25" customHeight="1" x14ac:dyDescent="0.25">
      <c r="A694" s="131"/>
      <c r="B694" s="132"/>
      <c r="C694" s="119" t="s">
        <v>77</v>
      </c>
      <c r="D694" s="120" t="s">
        <v>25</v>
      </c>
      <c r="E694" s="120"/>
      <c r="F694" s="121">
        <f>(قیمتها!$R$141/100)*10</f>
        <v>0</v>
      </c>
    </row>
    <row r="695" spans="1:6" ht="29.25" customHeight="1" x14ac:dyDescent="0.25">
      <c r="A695" s="131"/>
      <c r="B695" s="132"/>
      <c r="C695" s="119" t="s">
        <v>142</v>
      </c>
      <c r="D695" s="120"/>
      <c r="E695" s="120"/>
      <c r="F695" s="122">
        <f>قیمتها!X75</f>
        <v>0</v>
      </c>
    </row>
    <row r="696" spans="1:6" ht="29.25" customHeight="1" thickBot="1" x14ac:dyDescent="0.3">
      <c r="A696" s="133"/>
      <c r="B696" s="134"/>
      <c r="C696" s="135" t="s">
        <v>795</v>
      </c>
      <c r="D696" s="136"/>
      <c r="E696" s="136"/>
      <c r="F696" s="137" t="e">
        <f>SUM(F689:F695)</f>
        <v>#DIV/0!</v>
      </c>
    </row>
    <row r="697" spans="1:6" ht="29.25" customHeight="1" x14ac:dyDescent="0.25">
      <c r="A697" s="111" t="s">
        <v>579</v>
      </c>
      <c r="B697" s="112" t="s">
        <v>754</v>
      </c>
      <c r="C697" s="113" t="s">
        <v>30</v>
      </c>
      <c r="D697" s="114">
        <v>150</v>
      </c>
      <c r="E697" s="114">
        <v>380</v>
      </c>
      <c r="F697" s="115" t="e">
        <f>(قیمتها!$L$99/700)*D697</f>
        <v>#DIV/0!</v>
      </c>
    </row>
    <row r="698" spans="1:6" ht="29.25" customHeight="1" x14ac:dyDescent="0.25">
      <c r="A698" s="117"/>
      <c r="B698" s="118"/>
      <c r="C698" s="119" t="s">
        <v>318</v>
      </c>
      <c r="D698" s="120">
        <v>35</v>
      </c>
      <c r="E698" s="120"/>
      <c r="F698" s="121" t="e">
        <f>(قیمتها!$L$66/100)*D698</f>
        <v>#DIV/0!</v>
      </c>
    </row>
    <row r="699" spans="1:6" ht="29.25" customHeight="1" x14ac:dyDescent="0.25">
      <c r="A699" s="117"/>
      <c r="B699" s="118"/>
      <c r="C699" s="119" t="s">
        <v>5</v>
      </c>
      <c r="D699" s="120">
        <v>15</v>
      </c>
      <c r="E699" s="120"/>
      <c r="F699" s="121">
        <f>(قیمتها!$R$23/100)*D699</f>
        <v>0</v>
      </c>
    </row>
    <row r="700" spans="1:6" ht="29.25" customHeight="1" x14ac:dyDescent="0.25">
      <c r="A700" s="117"/>
      <c r="B700" s="118"/>
      <c r="C700" s="119" t="s">
        <v>249</v>
      </c>
      <c r="D700" s="120">
        <v>30</v>
      </c>
      <c r="E700" s="120"/>
      <c r="F700" s="121" t="e">
        <f>(قیمتها!$L$39/100)*D700</f>
        <v>#DIV/0!</v>
      </c>
    </row>
    <row r="701" spans="1:6" ht="29.25" customHeight="1" x14ac:dyDescent="0.25">
      <c r="A701" s="117"/>
      <c r="B701" s="118"/>
      <c r="C701" s="119" t="s">
        <v>7</v>
      </c>
      <c r="D701" s="120">
        <v>5</v>
      </c>
      <c r="E701" s="120"/>
      <c r="F701" s="121" t="e">
        <f>(قیمتها!$L$6/1000)*D701</f>
        <v>#DIV/0!</v>
      </c>
    </row>
    <row r="702" spans="1:6" ht="29.25" customHeight="1" x14ac:dyDescent="0.25">
      <c r="A702" s="117"/>
      <c r="B702" s="118"/>
      <c r="C702" s="119" t="s">
        <v>201</v>
      </c>
      <c r="D702" s="120">
        <v>25</v>
      </c>
      <c r="E702" s="120"/>
      <c r="F702" s="121" t="e">
        <f>(قیمتها!$L$40/100)*D702</f>
        <v>#DIV/0!</v>
      </c>
    </row>
    <row r="703" spans="1:6" ht="29.25" customHeight="1" x14ac:dyDescent="0.25">
      <c r="A703" s="117"/>
      <c r="B703" s="118"/>
      <c r="C703" s="119" t="s">
        <v>77</v>
      </c>
      <c r="D703" s="120" t="s">
        <v>25</v>
      </c>
      <c r="E703" s="120"/>
      <c r="F703" s="121">
        <f>(قیمتها!$R$141/100)*10</f>
        <v>0</v>
      </c>
    </row>
    <row r="704" spans="1:6" ht="29.25" customHeight="1" x14ac:dyDescent="0.25">
      <c r="A704" s="117"/>
      <c r="B704" s="118"/>
      <c r="C704" s="119" t="s">
        <v>4</v>
      </c>
      <c r="D704" s="120">
        <v>70</v>
      </c>
      <c r="E704" s="120"/>
      <c r="F704" s="121">
        <f>(قیمتها!$R$69/100)*D704</f>
        <v>0</v>
      </c>
    </row>
    <row r="705" spans="1:6" ht="29.25" customHeight="1" x14ac:dyDescent="0.25">
      <c r="A705" s="117"/>
      <c r="B705" s="118"/>
      <c r="C705" s="119" t="s">
        <v>142</v>
      </c>
      <c r="D705" s="120"/>
      <c r="E705" s="120"/>
      <c r="F705" s="122">
        <f>قیمتها!X30</f>
        <v>0</v>
      </c>
    </row>
    <row r="706" spans="1:6" ht="29.25" customHeight="1" thickBot="1" x14ac:dyDescent="0.3">
      <c r="A706" s="124"/>
      <c r="B706" s="125"/>
      <c r="C706" s="126" t="s">
        <v>795</v>
      </c>
      <c r="D706" s="127"/>
      <c r="E706" s="127"/>
      <c r="F706" s="128" t="e">
        <f>SUM(F697:F705)</f>
        <v>#DIV/0!</v>
      </c>
    </row>
    <row r="707" spans="1:6" ht="29.25" customHeight="1" x14ac:dyDescent="0.25">
      <c r="A707" s="129" t="s">
        <v>580</v>
      </c>
      <c r="B707" s="130" t="s">
        <v>78</v>
      </c>
      <c r="C707" s="113" t="s">
        <v>315</v>
      </c>
      <c r="D707" s="114">
        <v>25</v>
      </c>
      <c r="E707" s="114"/>
      <c r="F707" s="115" t="e">
        <f>(قیمتها!$L$54/1000)*D707</f>
        <v>#DIV/0!</v>
      </c>
    </row>
    <row r="708" spans="1:6" ht="29.25" customHeight="1" x14ac:dyDescent="0.25">
      <c r="A708" s="131"/>
      <c r="B708" s="132"/>
      <c r="C708" s="119" t="s">
        <v>80</v>
      </c>
      <c r="D708" s="120">
        <v>10</v>
      </c>
      <c r="E708" s="120"/>
      <c r="F708" s="121">
        <f>(قیمتها!$R$49/100)*D708</f>
        <v>0</v>
      </c>
    </row>
    <row r="709" spans="1:6" ht="29.25" customHeight="1" x14ac:dyDescent="0.25">
      <c r="A709" s="131"/>
      <c r="B709" s="132"/>
      <c r="C709" s="119" t="s">
        <v>81</v>
      </c>
      <c r="D709" s="120">
        <v>3</v>
      </c>
      <c r="E709" s="120"/>
      <c r="F709" s="121">
        <f>(قیمتها!$R$137/100)*D709</f>
        <v>0</v>
      </c>
    </row>
    <row r="710" spans="1:6" ht="29.25" customHeight="1" x14ac:dyDescent="0.25">
      <c r="A710" s="131"/>
      <c r="B710" s="132"/>
      <c r="C710" s="119" t="s">
        <v>268</v>
      </c>
      <c r="D710" s="120">
        <v>5</v>
      </c>
      <c r="E710" s="120"/>
      <c r="F710" s="121">
        <f>(قیمتها!$R$112/100)*D710</f>
        <v>0</v>
      </c>
    </row>
    <row r="711" spans="1:6" ht="29.25" customHeight="1" x14ac:dyDescent="0.25">
      <c r="A711" s="131"/>
      <c r="B711" s="132"/>
      <c r="C711" s="119" t="s">
        <v>201</v>
      </c>
      <c r="D711" s="120">
        <v>7</v>
      </c>
      <c r="E711" s="120"/>
      <c r="F711" s="121" t="e">
        <f>(قیمتها!$L$40/100)*D711</f>
        <v>#DIV/0!</v>
      </c>
    </row>
    <row r="712" spans="1:6" ht="29.25" customHeight="1" x14ac:dyDescent="0.25">
      <c r="A712" s="131"/>
      <c r="B712" s="132"/>
      <c r="C712" s="119" t="s">
        <v>5</v>
      </c>
      <c r="D712" s="120">
        <v>25</v>
      </c>
      <c r="E712" s="120"/>
      <c r="F712" s="121">
        <f>(قیمتها!$R$23/100)*D712</f>
        <v>0</v>
      </c>
    </row>
    <row r="713" spans="1:6" ht="29.25" customHeight="1" x14ac:dyDescent="0.25">
      <c r="A713" s="131"/>
      <c r="B713" s="132"/>
      <c r="C713" s="119" t="s">
        <v>74</v>
      </c>
      <c r="D713" s="120">
        <v>2</v>
      </c>
      <c r="E713" s="120"/>
      <c r="F713" s="121">
        <f>(قیمتها!$R$140/100)*D713</f>
        <v>0</v>
      </c>
    </row>
    <row r="714" spans="1:6" ht="29.25" customHeight="1" x14ac:dyDescent="0.25">
      <c r="A714" s="131"/>
      <c r="B714" s="132"/>
      <c r="C714" s="119" t="s">
        <v>37</v>
      </c>
      <c r="D714" s="120">
        <v>12</v>
      </c>
      <c r="E714" s="120"/>
      <c r="F714" s="121" t="e">
        <f>(قیمتها!$L$91/100)*D714</f>
        <v>#DIV/0!</v>
      </c>
    </row>
    <row r="715" spans="1:6" ht="29.25" customHeight="1" x14ac:dyDescent="0.25">
      <c r="A715" s="131"/>
      <c r="B715" s="132"/>
      <c r="C715" s="119" t="s">
        <v>77</v>
      </c>
      <c r="D715" s="120" t="s">
        <v>25</v>
      </c>
      <c r="E715" s="120"/>
      <c r="F715" s="121">
        <f>(قیمتها!$R$141/100)*10</f>
        <v>0</v>
      </c>
    </row>
    <row r="716" spans="1:6" ht="29.25" customHeight="1" x14ac:dyDescent="0.25">
      <c r="A716" s="131"/>
      <c r="B716" s="132"/>
      <c r="C716" s="119" t="s">
        <v>142</v>
      </c>
      <c r="D716" s="120"/>
      <c r="E716" s="120"/>
      <c r="F716" s="122">
        <f>قیمتها!X79</f>
        <v>0</v>
      </c>
    </row>
    <row r="717" spans="1:6" ht="29.25" customHeight="1" thickBot="1" x14ac:dyDescent="0.3">
      <c r="A717" s="133"/>
      <c r="B717" s="134"/>
      <c r="C717" s="135" t="s">
        <v>795</v>
      </c>
      <c r="D717" s="136"/>
      <c r="E717" s="136"/>
      <c r="F717" s="137" t="e">
        <f>SUM(F707:F716)</f>
        <v>#DIV/0!</v>
      </c>
    </row>
    <row r="718" spans="1:6" ht="29.25" customHeight="1" x14ac:dyDescent="0.25">
      <c r="A718" s="111" t="s">
        <v>812</v>
      </c>
      <c r="B718" s="112" t="s">
        <v>806</v>
      </c>
      <c r="C718" s="113" t="s">
        <v>2</v>
      </c>
      <c r="D718" s="114">
        <v>140</v>
      </c>
      <c r="E718" s="114"/>
      <c r="F718" s="115" t="e">
        <f>((قیمتها!$L$13)/100)*D718</f>
        <v>#DIV/0!</v>
      </c>
    </row>
    <row r="719" spans="1:6" ht="29.25" customHeight="1" x14ac:dyDescent="0.25">
      <c r="A719" s="117"/>
      <c r="B719" s="118"/>
      <c r="C719" s="119" t="s">
        <v>238</v>
      </c>
      <c r="D719" s="120">
        <v>30</v>
      </c>
      <c r="E719" s="120"/>
      <c r="F719" s="121">
        <f>(قیمتها!$R$95/20)*D719</f>
        <v>0</v>
      </c>
    </row>
    <row r="720" spans="1:6" ht="29.25" customHeight="1" x14ac:dyDescent="0.25">
      <c r="A720" s="117"/>
      <c r="B720" s="118"/>
      <c r="C720" s="119" t="s">
        <v>22</v>
      </c>
      <c r="D720" s="120">
        <v>2</v>
      </c>
      <c r="E720" s="120"/>
      <c r="F720" s="121">
        <f>(قیمتها!$R$53/100)*D720</f>
        <v>0</v>
      </c>
    </row>
    <row r="721" spans="1:6" ht="29.25" customHeight="1" x14ac:dyDescent="0.25">
      <c r="A721" s="117"/>
      <c r="B721" s="118"/>
      <c r="C721" s="119" t="s">
        <v>252</v>
      </c>
      <c r="D721" s="120">
        <v>5</v>
      </c>
      <c r="E721" s="120"/>
      <c r="F721" s="121">
        <f>(قیمتها!$R$109/100)*D721</f>
        <v>0</v>
      </c>
    </row>
    <row r="722" spans="1:6" ht="29.25" customHeight="1" x14ac:dyDescent="0.25">
      <c r="A722" s="117"/>
      <c r="B722" s="118"/>
      <c r="C722" s="119" t="s">
        <v>5</v>
      </c>
      <c r="D722" s="120">
        <v>5</v>
      </c>
      <c r="E722" s="120"/>
      <c r="F722" s="121">
        <f>(قیمتها!$R$23/100)*D722</f>
        <v>0</v>
      </c>
    </row>
    <row r="723" spans="1:6" ht="29.25" customHeight="1" x14ac:dyDescent="0.25">
      <c r="A723" s="117"/>
      <c r="B723" s="118"/>
      <c r="C723" s="119" t="s">
        <v>201</v>
      </c>
      <c r="D723" s="120">
        <v>25</v>
      </c>
      <c r="E723" s="120"/>
      <c r="F723" s="121" t="e">
        <f>(قیمتها!$L$40/100)*D723</f>
        <v>#DIV/0!</v>
      </c>
    </row>
    <row r="724" spans="1:6" ht="29.25" customHeight="1" x14ac:dyDescent="0.25">
      <c r="A724" s="117"/>
      <c r="B724" s="118"/>
      <c r="C724" s="119" t="s">
        <v>77</v>
      </c>
      <c r="D724" s="120" t="s">
        <v>32</v>
      </c>
      <c r="E724" s="120"/>
      <c r="F724" s="121">
        <f>(قیمتها!$R$141/100)*10</f>
        <v>0</v>
      </c>
    </row>
    <row r="725" spans="1:6" ht="29.25" customHeight="1" x14ac:dyDescent="0.25">
      <c r="A725" s="117"/>
      <c r="B725" s="118"/>
      <c r="C725" s="119" t="s">
        <v>7</v>
      </c>
      <c r="D725" s="120">
        <v>2</v>
      </c>
      <c r="E725" s="120"/>
      <c r="F725" s="121" t="e">
        <f>(قیمتها!$L$6/1000)*D725</f>
        <v>#DIV/0!</v>
      </c>
    </row>
    <row r="726" spans="1:6" ht="29.25" customHeight="1" x14ac:dyDescent="0.25">
      <c r="A726" s="117"/>
      <c r="B726" s="118"/>
      <c r="C726" s="119" t="s">
        <v>164</v>
      </c>
      <c r="D726" s="120">
        <v>80</v>
      </c>
      <c r="E726" s="120"/>
      <c r="F726" s="121">
        <f>(قیمتها!$R$75/100)*D726</f>
        <v>0</v>
      </c>
    </row>
    <row r="727" spans="1:6" ht="29.25" customHeight="1" x14ac:dyDescent="0.25">
      <c r="A727" s="117"/>
      <c r="B727" s="118"/>
      <c r="C727" s="119" t="s">
        <v>249</v>
      </c>
      <c r="D727" s="120">
        <v>1</v>
      </c>
      <c r="E727" s="120"/>
      <c r="F727" s="121" t="e">
        <f>(قیمتها!$L$39/100)*D727</f>
        <v>#DIV/0!</v>
      </c>
    </row>
    <row r="728" spans="1:6" ht="29.25" customHeight="1" x14ac:dyDescent="0.25">
      <c r="A728" s="117"/>
      <c r="B728" s="118"/>
      <c r="C728" s="119" t="s">
        <v>142</v>
      </c>
      <c r="D728" s="120"/>
      <c r="E728" s="120"/>
      <c r="F728" s="122">
        <f>قیمتها!X31</f>
        <v>0</v>
      </c>
    </row>
    <row r="729" spans="1:6" ht="29.25" customHeight="1" thickBot="1" x14ac:dyDescent="0.3">
      <c r="A729" s="124"/>
      <c r="B729" s="125"/>
      <c r="C729" s="126" t="s">
        <v>795</v>
      </c>
      <c r="D729" s="127"/>
      <c r="E729" s="127"/>
      <c r="F729" s="128" t="e">
        <f>SUM(F718:F728)</f>
        <v>#DIV/0!</v>
      </c>
    </row>
    <row r="730" spans="1:6" ht="29.25" customHeight="1" x14ac:dyDescent="0.25">
      <c r="A730" s="129" t="s">
        <v>579</v>
      </c>
      <c r="B730" s="130" t="s">
        <v>509</v>
      </c>
      <c r="C730" s="113" t="s">
        <v>26</v>
      </c>
      <c r="D730" s="114">
        <v>150</v>
      </c>
      <c r="E730" s="114"/>
      <c r="F730" s="115">
        <f>(قیمتها!$R$13/100)*D730</f>
        <v>0</v>
      </c>
    </row>
    <row r="731" spans="1:6" ht="29.25" customHeight="1" x14ac:dyDescent="0.25">
      <c r="A731" s="131"/>
      <c r="B731" s="132"/>
      <c r="C731" s="119" t="s">
        <v>45</v>
      </c>
      <c r="D731" s="120">
        <v>60</v>
      </c>
      <c r="E731" s="120"/>
      <c r="F731" s="121">
        <f>(قیمتها!$R$26/100)*D731</f>
        <v>0</v>
      </c>
    </row>
    <row r="732" spans="1:6" ht="29.25" customHeight="1" x14ac:dyDescent="0.25">
      <c r="A732" s="131"/>
      <c r="B732" s="132"/>
      <c r="C732" s="119" t="s">
        <v>248</v>
      </c>
      <c r="D732" s="120">
        <v>100</v>
      </c>
      <c r="E732" s="120"/>
      <c r="F732" s="121">
        <f>(قیمتها!$R$104/1000)*D732</f>
        <v>0</v>
      </c>
    </row>
    <row r="733" spans="1:6" ht="29.25" customHeight="1" x14ac:dyDescent="0.25">
      <c r="A733" s="131"/>
      <c r="B733" s="132"/>
      <c r="C733" s="119" t="s">
        <v>249</v>
      </c>
      <c r="D733" s="120">
        <v>10</v>
      </c>
      <c r="E733" s="120"/>
      <c r="F733" s="121" t="e">
        <f>(قیمتها!$L$39/100)*D733</f>
        <v>#DIV/0!</v>
      </c>
    </row>
    <row r="734" spans="1:6" ht="29.25" customHeight="1" x14ac:dyDescent="0.25">
      <c r="A734" s="131"/>
      <c r="B734" s="132"/>
      <c r="C734" s="119" t="s">
        <v>401</v>
      </c>
      <c r="D734" s="120">
        <v>2</v>
      </c>
      <c r="E734" s="120"/>
      <c r="F734" s="121">
        <f>(قیمتها!$R$22/100)*D734</f>
        <v>0</v>
      </c>
    </row>
    <row r="735" spans="1:6" ht="29.25" customHeight="1" x14ac:dyDescent="0.25">
      <c r="A735" s="131"/>
      <c r="B735" s="132"/>
      <c r="C735" s="119" t="s">
        <v>251</v>
      </c>
      <c r="D735" s="120">
        <v>2</v>
      </c>
      <c r="E735" s="120"/>
      <c r="F735" s="121">
        <f>(قیمتها!$R$23/100)*D735</f>
        <v>0</v>
      </c>
    </row>
    <row r="736" spans="1:6" ht="29.25" customHeight="1" x14ac:dyDescent="0.25">
      <c r="A736" s="131"/>
      <c r="B736" s="132"/>
      <c r="C736" s="119" t="s">
        <v>77</v>
      </c>
      <c r="D736" s="120" t="s">
        <v>32</v>
      </c>
      <c r="E736" s="120"/>
      <c r="F736" s="121">
        <f>(قیمتها!$R$141/100)*10</f>
        <v>0</v>
      </c>
    </row>
    <row r="737" spans="1:6" ht="29.25" customHeight="1" x14ac:dyDescent="0.25">
      <c r="A737" s="131"/>
      <c r="B737" s="132"/>
      <c r="C737" s="119" t="s">
        <v>201</v>
      </c>
      <c r="D737" s="120">
        <v>20</v>
      </c>
      <c r="E737" s="120"/>
      <c r="F737" s="121" t="e">
        <f>(قیمتها!$L$40/100)*D737</f>
        <v>#DIV/0!</v>
      </c>
    </row>
    <row r="738" spans="1:6" ht="29.25" customHeight="1" x14ac:dyDescent="0.25">
      <c r="A738" s="131"/>
      <c r="B738" s="132"/>
      <c r="C738" s="119" t="s">
        <v>142</v>
      </c>
      <c r="D738" s="120"/>
      <c r="E738" s="120"/>
      <c r="F738" s="122">
        <f>قیمتها!X71</f>
        <v>0</v>
      </c>
    </row>
    <row r="739" spans="1:6" ht="29.25" customHeight="1" thickBot="1" x14ac:dyDescent="0.3">
      <c r="A739" s="133"/>
      <c r="B739" s="134"/>
      <c r="C739" s="135" t="s">
        <v>795</v>
      </c>
      <c r="D739" s="136"/>
      <c r="E739" s="136"/>
      <c r="F739" s="137" t="e">
        <f>SUM(F730:F738)</f>
        <v>#DIV/0!</v>
      </c>
    </row>
    <row r="740" spans="1:6" ht="29.25" customHeight="1" x14ac:dyDescent="0.25">
      <c r="A740" s="111" t="s">
        <v>579</v>
      </c>
      <c r="B740" s="112" t="s">
        <v>128</v>
      </c>
      <c r="C740" s="113" t="s">
        <v>129</v>
      </c>
      <c r="D740" s="114">
        <v>120</v>
      </c>
      <c r="E740" s="114"/>
      <c r="F740" s="115" t="e">
        <f>(قیمتها!$L$105/100)*D740</f>
        <v>#DIV/0!</v>
      </c>
    </row>
    <row r="741" spans="1:6" ht="29.25" customHeight="1" x14ac:dyDescent="0.25">
      <c r="A741" s="117"/>
      <c r="B741" s="118"/>
      <c r="C741" s="119" t="s">
        <v>4</v>
      </c>
      <c r="D741" s="120">
        <v>100</v>
      </c>
      <c r="E741" s="120"/>
      <c r="F741" s="121">
        <f>(قیمتها!$R$69/100)*D741</f>
        <v>0</v>
      </c>
    </row>
    <row r="742" spans="1:6" ht="29.25" customHeight="1" x14ac:dyDescent="0.25">
      <c r="A742" s="117"/>
      <c r="B742" s="118"/>
      <c r="C742" s="119" t="s">
        <v>205</v>
      </c>
      <c r="D742" s="120">
        <v>10</v>
      </c>
      <c r="E742" s="120"/>
      <c r="F742" s="121" t="e">
        <f>(قیمتها!$L$41/100)*D742</f>
        <v>#DIV/0!</v>
      </c>
    </row>
    <row r="743" spans="1:6" ht="29.25" customHeight="1" x14ac:dyDescent="0.25">
      <c r="A743" s="117"/>
      <c r="B743" s="118"/>
      <c r="C743" s="119" t="s">
        <v>142</v>
      </c>
      <c r="D743" s="120"/>
      <c r="E743" s="120"/>
      <c r="F743" s="122">
        <f>قیمتها!X74</f>
        <v>0</v>
      </c>
    </row>
    <row r="744" spans="1:6" ht="29.25" customHeight="1" thickBot="1" x14ac:dyDescent="0.3">
      <c r="A744" s="124"/>
      <c r="B744" s="125"/>
      <c r="C744" s="126" t="s">
        <v>795</v>
      </c>
      <c r="D744" s="127"/>
      <c r="E744" s="127"/>
      <c r="F744" s="128" t="e">
        <f>SUM(F740:F743)</f>
        <v>#DIV/0!</v>
      </c>
    </row>
    <row r="745" spans="1:6" ht="29.25" customHeight="1" x14ac:dyDescent="0.25">
      <c r="A745" s="129" t="s">
        <v>579</v>
      </c>
      <c r="B745" s="130" t="s">
        <v>810</v>
      </c>
      <c r="C745" s="113" t="s">
        <v>70</v>
      </c>
      <c r="D745" s="114">
        <v>100</v>
      </c>
      <c r="E745" s="114"/>
      <c r="F745" s="115" t="e">
        <f>(قیمتها!$L$100/100)*D745</f>
        <v>#DIV/0!</v>
      </c>
    </row>
    <row r="746" spans="1:6" ht="29.25" customHeight="1" x14ac:dyDescent="0.25">
      <c r="A746" s="131"/>
      <c r="B746" s="132"/>
      <c r="C746" s="119" t="s">
        <v>4</v>
      </c>
      <c r="D746" s="120">
        <v>50</v>
      </c>
      <c r="E746" s="120"/>
      <c r="F746" s="121">
        <f>(قیمتها!$R$69/100)*D746</f>
        <v>0</v>
      </c>
    </row>
    <row r="747" spans="1:6" ht="29.25" customHeight="1" x14ac:dyDescent="0.25">
      <c r="A747" s="131"/>
      <c r="B747" s="132"/>
      <c r="C747" s="119" t="s">
        <v>55</v>
      </c>
      <c r="D747" s="120">
        <v>80</v>
      </c>
      <c r="E747" s="120"/>
      <c r="F747" s="121">
        <f>(قیمتها!$R$65/100)*D747</f>
        <v>0</v>
      </c>
    </row>
    <row r="748" spans="1:6" ht="29.25" customHeight="1" x14ac:dyDescent="0.25">
      <c r="A748" s="131"/>
      <c r="B748" s="132"/>
      <c r="C748" s="119" t="s">
        <v>243</v>
      </c>
      <c r="D748" s="120">
        <v>10</v>
      </c>
      <c r="E748" s="120"/>
      <c r="F748" s="121" t="e">
        <f>(قیمتها!$L$106/1000)*D748</f>
        <v>#DIV/0!</v>
      </c>
    </row>
    <row r="749" spans="1:6" ht="29.25" customHeight="1" x14ac:dyDescent="0.25">
      <c r="A749" s="131"/>
      <c r="B749" s="132"/>
      <c r="C749" s="119" t="s">
        <v>54</v>
      </c>
      <c r="D749" s="120">
        <v>100</v>
      </c>
      <c r="E749" s="120"/>
      <c r="F749" s="121">
        <f>(قیمتها!$R$40/1000)*D749</f>
        <v>0</v>
      </c>
    </row>
    <row r="750" spans="1:6" ht="29.25" customHeight="1" x14ac:dyDescent="0.25">
      <c r="A750" s="131"/>
      <c r="B750" s="132"/>
      <c r="C750" s="119" t="s">
        <v>23</v>
      </c>
      <c r="D750" s="120">
        <v>10</v>
      </c>
      <c r="E750" s="120"/>
      <c r="F750" s="121">
        <f>(قیمتها!$R$143/100)*D750</f>
        <v>0</v>
      </c>
    </row>
    <row r="751" spans="1:6" ht="29.25" customHeight="1" x14ac:dyDescent="0.25">
      <c r="A751" s="131"/>
      <c r="B751" s="132"/>
      <c r="C751" s="119" t="s">
        <v>71</v>
      </c>
      <c r="D751" s="120">
        <v>50</v>
      </c>
      <c r="E751" s="120"/>
      <c r="F751" s="121" t="e">
        <f>(قیمتها!$L$81/100)*D751</f>
        <v>#DIV/0!</v>
      </c>
    </row>
    <row r="752" spans="1:6" ht="29.25" customHeight="1" x14ac:dyDescent="0.25">
      <c r="A752" s="131"/>
      <c r="B752" s="132"/>
      <c r="C752" s="119" t="s">
        <v>77</v>
      </c>
      <c r="D752" s="120" t="s">
        <v>25</v>
      </c>
      <c r="E752" s="120"/>
      <c r="F752" s="121">
        <f>(قیمتها!$R$141/100)*10</f>
        <v>0</v>
      </c>
    </row>
    <row r="753" spans="1:6" ht="29.25" customHeight="1" x14ac:dyDescent="0.25">
      <c r="A753" s="131"/>
      <c r="B753" s="132"/>
      <c r="C753" s="119" t="s">
        <v>142</v>
      </c>
      <c r="D753" s="120"/>
      <c r="E753" s="120"/>
      <c r="F753" s="122">
        <f>قیمتها!X53</f>
        <v>0</v>
      </c>
    </row>
    <row r="754" spans="1:6" ht="29.25" customHeight="1" thickBot="1" x14ac:dyDescent="0.3">
      <c r="A754" s="133"/>
      <c r="B754" s="134"/>
      <c r="C754" s="135" t="s">
        <v>795</v>
      </c>
      <c r="D754" s="136"/>
      <c r="E754" s="136"/>
      <c r="F754" s="137" t="e">
        <f>SUM(F745:F753)</f>
        <v>#DIV/0!</v>
      </c>
    </row>
    <row r="755" spans="1:6" ht="29.25" customHeight="1" x14ac:dyDescent="0.25">
      <c r="A755" s="111" t="s">
        <v>579</v>
      </c>
      <c r="B755" s="112" t="s">
        <v>240</v>
      </c>
      <c r="C755" s="113" t="s">
        <v>164</v>
      </c>
      <c r="D755" s="114">
        <v>90</v>
      </c>
      <c r="E755" s="114"/>
      <c r="F755" s="115">
        <f>(قیمتها!$R$75/100)*D755</f>
        <v>0</v>
      </c>
    </row>
    <row r="756" spans="1:6" ht="29.25" customHeight="1" x14ac:dyDescent="0.25">
      <c r="A756" s="117"/>
      <c r="B756" s="118"/>
      <c r="C756" s="119" t="s">
        <v>4</v>
      </c>
      <c r="D756" s="120">
        <v>50</v>
      </c>
      <c r="E756" s="120"/>
      <c r="F756" s="121">
        <f>(قیمتها!$R$69/100)*D756</f>
        <v>0</v>
      </c>
    </row>
    <row r="757" spans="1:6" ht="29.25" customHeight="1" x14ac:dyDescent="0.25">
      <c r="A757" s="117"/>
      <c r="B757" s="118"/>
      <c r="C757" s="119" t="s">
        <v>243</v>
      </c>
      <c r="D757" s="120">
        <v>50</v>
      </c>
      <c r="E757" s="120"/>
      <c r="F757" s="121" t="e">
        <f>(قیمتها!$L$106/1000)*D757</f>
        <v>#DIV/0!</v>
      </c>
    </row>
    <row r="758" spans="1:6" ht="29.25" customHeight="1" x14ac:dyDescent="0.25">
      <c r="A758" s="117"/>
      <c r="B758" s="118"/>
      <c r="C758" s="119" t="s">
        <v>5</v>
      </c>
      <c r="D758" s="120">
        <v>15</v>
      </c>
      <c r="E758" s="120"/>
      <c r="F758" s="121">
        <f>(قیمتها!$R$23/100)*D758</f>
        <v>0</v>
      </c>
    </row>
    <row r="759" spans="1:6" ht="29.25" customHeight="1" x14ac:dyDescent="0.25">
      <c r="A759" s="117"/>
      <c r="B759" s="118"/>
      <c r="C759" s="119" t="s">
        <v>24</v>
      </c>
      <c r="D759" s="120">
        <v>15</v>
      </c>
      <c r="E759" s="120"/>
      <c r="F759" s="121">
        <f>(قیمتها!$R$82/100)*D759</f>
        <v>0</v>
      </c>
    </row>
    <row r="760" spans="1:6" ht="29.25" customHeight="1" x14ac:dyDescent="0.25">
      <c r="A760" s="117"/>
      <c r="B760" s="118"/>
      <c r="C760" s="119" t="s">
        <v>23</v>
      </c>
      <c r="D760" s="120">
        <v>20</v>
      </c>
      <c r="E760" s="120"/>
      <c r="F760" s="121">
        <f>(قیمتها!$R$143/100)*D760</f>
        <v>0</v>
      </c>
    </row>
    <row r="761" spans="1:6" ht="29.25" customHeight="1" x14ac:dyDescent="0.25">
      <c r="A761" s="117"/>
      <c r="B761" s="118"/>
      <c r="C761" s="119" t="s">
        <v>48</v>
      </c>
      <c r="D761" s="120">
        <v>5</v>
      </c>
      <c r="E761" s="120"/>
      <c r="F761" s="121">
        <f>(قیمتها!$R$29/50)*D761</f>
        <v>0</v>
      </c>
    </row>
    <row r="762" spans="1:6" ht="29.25" customHeight="1" x14ac:dyDescent="0.25">
      <c r="A762" s="117"/>
      <c r="B762" s="118"/>
      <c r="C762" s="119" t="s">
        <v>59</v>
      </c>
      <c r="D762" s="120">
        <v>10</v>
      </c>
      <c r="E762" s="120"/>
      <c r="F762" s="121">
        <f>(قیمتها!$R$5/100)*D762</f>
        <v>0</v>
      </c>
    </row>
    <row r="763" spans="1:6" ht="29.25" customHeight="1" x14ac:dyDescent="0.25">
      <c r="A763" s="117"/>
      <c r="B763" s="118"/>
      <c r="C763" s="119" t="s">
        <v>77</v>
      </c>
      <c r="D763" s="120" t="s">
        <v>32</v>
      </c>
      <c r="E763" s="120"/>
      <c r="F763" s="121">
        <f>(قیمتها!$R$141/100)*10</f>
        <v>0</v>
      </c>
    </row>
    <row r="764" spans="1:6" ht="29.25" customHeight="1" x14ac:dyDescent="0.25">
      <c r="A764" s="117"/>
      <c r="B764" s="118"/>
      <c r="C764" s="119" t="s">
        <v>205</v>
      </c>
      <c r="D764" s="120">
        <v>30</v>
      </c>
      <c r="E764" s="120"/>
      <c r="F764" s="121" t="e">
        <f>(قیمتها!$L$41/100)*D764</f>
        <v>#DIV/0!</v>
      </c>
    </row>
    <row r="765" spans="1:6" ht="29.25" customHeight="1" x14ac:dyDescent="0.25">
      <c r="A765" s="117"/>
      <c r="B765" s="118"/>
      <c r="C765" s="119" t="s">
        <v>142</v>
      </c>
      <c r="D765" s="120"/>
      <c r="E765" s="120"/>
      <c r="F765" s="122">
        <f>قیمتها!X63</f>
        <v>0</v>
      </c>
    </row>
    <row r="766" spans="1:6" ht="29.25" customHeight="1" thickBot="1" x14ac:dyDescent="0.3">
      <c r="A766" s="124"/>
      <c r="B766" s="125"/>
      <c r="C766" s="126" t="s">
        <v>795</v>
      </c>
      <c r="D766" s="127"/>
      <c r="E766" s="127"/>
      <c r="F766" s="128" t="e">
        <f>SUM(F755:F765)</f>
        <v>#DIV/0!</v>
      </c>
    </row>
    <row r="767" spans="1:6" ht="29.25" customHeight="1" x14ac:dyDescent="0.25">
      <c r="A767" s="129" t="s">
        <v>580</v>
      </c>
      <c r="B767" s="130" t="s">
        <v>65</v>
      </c>
      <c r="C767" s="113" t="s">
        <v>271</v>
      </c>
      <c r="D767" s="114">
        <v>10</v>
      </c>
      <c r="E767" s="114"/>
      <c r="F767" s="115">
        <f>(قیمتها!$R$4/100)*D767</f>
        <v>0</v>
      </c>
    </row>
    <row r="768" spans="1:6" ht="29.25" customHeight="1" x14ac:dyDescent="0.25">
      <c r="A768" s="131"/>
      <c r="B768" s="132"/>
      <c r="C768" s="119" t="s">
        <v>64</v>
      </c>
      <c r="D768" s="120">
        <v>25</v>
      </c>
      <c r="E768" s="120"/>
      <c r="F768" s="121">
        <f>(قیمتها!$R$73/100)*D768</f>
        <v>0</v>
      </c>
    </row>
    <row r="769" spans="1:6" ht="29.25" customHeight="1" x14ac:dyDescent="0.25">
      <c r="A769" s="131"/>
      <c r="B769" s="132"/>
      <c r="C769" s="119" t="s">
        <v>201</v>
      </c>
      <c r="D769" s="120">
        <v>5</v>
      </c>
      <c r="E769" s="120"/>
      <c r="F769" s="121" t="e">
        <f>(قیمتها!$L$40/100)*D769</f>
        <v>#DIV/0!</v>
      </c>
    </row>
    <row r="770" spans="1:6" ht="29.25" customHeight="1" x14ac:dyDescent="0.25">
      <c r="A770" s="131"/>
      <c r="B770" s="132"/>
      <c r="C770" s="119" t="s">
        <v>14</v>
      </c>
      <c r="D770" s="120">
        <v>1E-3</v>
      </c>
      <c r="E770" s="120"/>
      <c r="F770" s="121">
        <f>(قیمتها!$R$54/100)*D770</f>
        <v>0</v>
      </c>
    </row>
    <row r="771" spans="1:6" ht="29.25" customHeight="1" x14ac:dyDescent="0.25">
      <c r="A771" s="131"/>
      <c r="B771" s="132"/>
      <c r="C771" s="119" t="s">
        <v>66</v>
      </c>
      <c r="D771" s="120">
        <v>3</v>
      </c>
      <c r="E771" s="120"/>
      <c r="F771" s="121">
        <f>(قیمتها!$R$99/100)*D771</f>
        <v>0</v>
      </c>
    </row>
    <row r="772" spans="1:6" ht="29.25" customHeight="1" x14ac:dyDescent="0.25">
      <c r="A772" s="131"/>
      <c r="B772" s="132"/>
      <c r="C772" s="119" t="s">
        <v>142</v>
      </c>
      <c r="D772" s="120"/>
      <c r="E772" s="120"/>
      <c r="F772" s="122">
        <f>قیمتها!X80</f>
        <v>0</v>
      </c>
    </row>
    <row r="773" spans="1:6" ht="29.25" customHeight="1" thickBot="1" x14ac:dyDescent="0.3">
      <c r="A773" s="133"/>
      <c r="B773" s="134"/>
      <c r="C773" s="135" t="s">
        <v>795</v>
      </c>
      <c r="D773" s="136"/>
      <c r="E773" s="136"/>
      <c r="F773" s="137" t="e">
        <f>SUM(F767:F772)</f>
        <v>#DIV/0!</v>
      </c>
    </row>
    <row r="774" spans="1:6" ht="29.25" customHeight="1" x14ac:dyDescent="0.25">
      <c r="A774" s="111" t="s">
        <v>582</v>
      </c>
      <c r="B774" s="112" t="s">
        <v>72</v>
      </c>
      <c r="C774" s="113" t="s">
        <v>5</v>
      </c>
      <c r="D774" s="114">
        <v>30</v>
      </c>
      <c r="E774" s="114"/>
      <c r="F774" s="115">
        <f>(قیمتها!$R$23/100)*D774</f>
        <v>0</v>
      </c>
    </row>
    <row r="775" spans="1:6" ht="29.25" customHeight="1" x14ac:dyDescent="0.25">
      <c r="A775" s="117"/>
      <c r="B775" s="118"/>
      <c r="C775" s="119" t="s">
        <v>248</v>
      </c>
      <c r="D775" s="120">
        <v>80</v>
      </c>
      <c r="E775" s="120"/>
      <c r="F775" s="121">
        <f>(قیمتها!$R$104/1000)*D775</f>
        <v>0</v>
      </c>
    </row>
    <row r="776" spans="1:6" ht="29.25" customHeight="1" x14ac:dyDescent="0.25">
      <c r="A776" s="117"/>
      <c r="B776" s="118"/>
      <c r="C776" s="119" t="s">
        <v>69</v>
      </c>
      <c r="D776" s="120">
        <v>50</v>
      </c>
      <c r="E776" s="120"/>
      <c r="F776" s="121">
        <f>(قیمتها!$R$41/1000)*D776</f>
        <v>0</v>
      </c>
    </row>
    <row r="777" spans="1:6" ht="29.25" customHeight="1" x14ac:dyDescent="0.25">
      <c r="A777" s="117"/>
      <c r="B777" s="118"/>
      <c r="C777" s="119" t="s">
        <v>73</v>
      </c>
      <c r="D777" s="120">
        <v>15</v>
      </c>
      <c r="E777" s="120"/>
      <c r="F777" s="121" t="e">
        <f>(قیمتها!$L$5/1000)*D777</f>
        <v>#DIV/0!</v>
      </c>
    </row>
    <row r="778" spans="1:6" ht="29.25" customHeight="1" x14ac:dyDescent="0.25">
      <c r="A778" s="117"/>
      <c r="B778" s="118"/>
      <c r="C778" s="119" t="s">
        <v>74</v>
      </c>
      <c r="D778" s="120">
        <v>1</v>
      </c>
      <c r="E778" s="120"/>
      <c r="F778" s="121">
        <f>(قیمتها!$R$140/100)*D778</f>
        <v>0</v>
      </c>
    </row>
    <row r="779" spans="1:6" ht="29.25" customHeight="1" x14ac:dyDescent="0.25">
      <c r="A779" s="117"/>
      <c r="B779" s="118"/>
      <c r="C779" s="119" t="s">
        <v>77</v>
      </c>
      <c r="D779" s="120" t="s">
        <v>25</v>
      </c>
      <c r="E779" s="120"/>
      <c r="F779" s="121">
        <f>(قیمتها!$R$141/100)*10</f>
        <v>0</v>
      </c>
    </row>
    <row r="780" spans="1:6" ht="29.25" customHeight="1" x14ac:dyDescent="0.25">
      <c r="A780" s="117"/>
      <c r="B780" s="118"/>
      <c r="C780" s="119" t="s">
        <v>142</v>
      </c>
      <c r="D780" s="120"/>
      <c r="E780" s="120"/>
      <c r="F780" s="122">
        <f>قیمتها!X82</f>
        <v>0</v>
      </c>
    </row>
    <row r="781" spans="1:6" ht="29.25" customHeight="1" thickBot="1" x14ac:dyDescent="0.3">
      <c r="A781" s="124"/>
      <c r="B781" s="125"/>
      <c r="C781" s="126" t="s">
        <v>795</v>
      </c>
      <c r="D781" s="127"/>
      <c r="E781" s="127"/>
      <c r="F781" s="128" t="e">
        <f>SUM(F774:F780)</f>
        <v>#DIV/0!</v>
      </c>
    </row>
    <row r="782" spans="1:6" ht="29.25" customHeight="1" x14ac:dyDescent="0.25">
      <c r="A782" s="129" t="s">
        <v>582</v>
      </c>
      <c r="B782" s="130" t="s">
        <v>67</v>
      </c>
      <c r="C782" s="113" t="s">
        <v>68</v>
      </c>
      <c r="D782" s="114">
        <v>70</v>
      </c>
      <c r="E782" s="114"/>
      <c r="F782" s="115">
        <f>(قیمتها!$R$92/100)*D782</f>
        <v>0</v>
      </c>
    </row>
    <row r="783" spans="1:6" ht="29.25" customHeight="1" x14ac:dyDescent="0.25">
      <c r="A783" s="131"/>
      <c r="B783" s="132"/>
      <c r="C783" s="119" t="s">
        <v>248</v>
      </c>
      <c r="D783" s="120">
        <v>50</v>
      </c>
      <c r="E783" s="120"/>
      <c r="F783" s="121">
        <f>(قیمتها!$R$104/1000)*D783</f>
        <v>0</v>
      </c>
    </row>
    <row r="784" spans="1:6" ht="29.25" customHeight="1" x14ac:dyDescent="0.25">
      <c r="A784" s="131"/>
      <c r="B784" s="132"/>
      <c r="C784" s="119" t="s">
        <v>69</v>
      </c>
      <c r="D784" s="120">
        <v>40</v>
      </c>
      <c r="E784" s="120"/>
      <c r="F784" s="121">
        <f>(قیمتها!$R$41/1000)*D784</f>
        <v>0</v>
      </c>
    </row>
    <row r="785" spans="1:6" ht="29.25" customHeight="1" x14ac:dyDescent="0.25">
      <c r="A785" s="131"/>
      <c r="B785" s="132"/>
      <c r="C785" s="119" t="s">
        <v>23</v>
      </c>
      <c r="D785" s="120">
        <v>10</v>
      </c>
      <c r="E785" s="120"/>
      <c r="F785" s="121">
        <f>(قیمتها!$R$143/100)*D785</f>
        <v>0</v>
      </c>
    </row>
    <row r="786" spans="1:6" ht="29.25" customHeight="1" x14ac:dyDescent="0.25">
      <c r="A786" s="131"/>
      <c r="B786" s="132"/>
      <c r="C786" s="119" t="s">
        <v>173</v>
      </c>
      <c r="D786" s="120">
        <v>1</v>
      </c>
      <c r="E786" s="120"/>
      <c r="F786" s="122" t="e">
        <f>قیمتها!$L$58</f>
        <v>#DIV/0!</v>
      </c>
    </row>
    <row r="787" spans="1:6" ht="29.25" customHeight="1" x14ac:dyDescent="0.25">
      <c r="A787" s="131"/>
      <c r="B787" s="132"/>
      <c r="C787" s="119" t="s">
        <v>174</v>
      </c>
      <c r="D787" s="120">
        <v>1</v>
      </c>
      <c r="E787" s="120"/>
      <c r="F787" s="122">
        <f>قیمتها!$R$78</f>
        <v>0</v>
      </c>
    </row>
    <row r="788" spans="1:6" ht="29.25" customHeight="1" x14ac:dyDescent="0.25">
      <c r="A788" s="131"/>
      <c r="B788" s="132"/>
      <c r="C788" s="119" t="s">
        <v>142</v>
      </c>
      <c r="D788" s="120"/>
      <c r="E788" s="120"/>
      <c r="F788" s="122">
        <f>قیمتها!X83</f>
        <v>0</v>
      </c>
    </row>
    <row r="789" spans="1:6" ht="29.25" customHeight="1" thickBot="1" x14ac:dyDescent="0.3">
      <c r="A789" s="133"/>
      <c r="B789" s="134"/>
      <c r="C789" s="135" t="s">
        <v>795</v>
      </c>
      <c r="D789" s="136"/>
      <c r="E789" s="136"/>
      <c r="F789" s="137" t="e">
        <f>SUM(F782:F788)</f>
        <v>#DIV/0!</v>
      </c>
    </row>
    <row r="790" spans="1:6" ht="29.25" customHeight="1" x14ac:dyDescent="0.25">
      <c r="A790" s="111" t="s">
        <v>579</v>
      </c>
      <c r="B790" s="112" t="s">
        <v>317</v>
      </c>
      <c r="C790" s="113" t="s">
        <v>30</v>
      </c>
      <c r="D790" s="114">
        <v>150</v>
      </c>
      <c r="E790" s="114">
        <v>380</v>
      </c>
      <c r="F790" s="115" t="e">
        <f>(قیمتها!$L$99/700)*D790</f>
        <v>#DIV/0!</v>
      </c>
    </row>
    <row r="791" spans="1:6" ht="29.25" customHeight="1" x14ac:dyDescent="0.25">
      <c r="A791" s="117"/>
      <c r="B791" s="118"/>
      <c r="C791" s="119" t="s">
        <v>318</v>
      </c>
      <c r="D791" s="120">
        <v>20</v>
      </c>
      <c r="E791" s="120"/>
      <c r="F791" s="121" t="e">
        <f>(قیمتها!$L$66/100)*D791</f>
        <v>#DIV/0!</v>
      </c>
    </row>
    <row r="792" spans="1:6" ht="29.25" customHeight="1" x14ac:dyDescent="0.25">
      <c r="A792" s="117"/>
      <c r="B792" s="118"/>
      <c r="C792" s="119" t="s">
        <v>5</v>
      </c>
      <c r="D792" s="120">
        <v>15</v>
      </c>
      <c r="E792" s="120"/>
      <c r="F792" s="121">
        <f>(قیمتها!$R$23/100)*D792</f>
        <v>0</v>
      </c>
    </row>
    <row r="793" spans="1:6" ht="29.25" customHeight="1" x14ac:dyDescent="0.25">
      <c r="A793" s="117"/>
      <c r="B793" s="118"/>
      <c r="C793" s="119" t="s">
        <v>249</v>
      </c>
      <c r="D793" s="120">
        <v>30</v>
      </c>
      <c r="E793" s="120"/>
      <c r="F793" s="121" t="e">
        <f>(قیمتها!$L$39/100)*D793</f>
        <v>#DIV/0!</v>
      </c>
    </row>
    <row r="794" spans="1:6" ht="29.25" customHeight="1" x14ac:dyDescent="0.25">
      <c r="A794" s="117"/>
      <c r="B794" s="118"/>
      <c r="C794" s="119" t="s">
        <v>7</v>
      </c>
      <c r="D794" s="120">
        <v>5</v>
      </c>
      <c r="E794" s="120"/>
      <c r="F794" s="121" t="e">
        <f>(قیمتها!$L$6/1000)*D794</f>
        <v>#DIV/0!</v>
      </c>
    </row>
    <row r="795" spans="1:6" ht="29.25" customHeight="1" x14ac:dyDescent="0.25">
      <c r="A795" s="117"/>
      <c r="B795" s="118"/>
      <c r="C795" s="119" t="s">
        <v>201</v>
      </c>
      <c r="D795" s="120">
        <v>25</v>
      </c>
      <c r="E795" s="120"/>
      <c r="F795" s="121" t="e">
        <f>(قیمتها!$L$40/100)*D795</f>
        <v>#DIV/0!</v>
      </c>
    </row>
    <row r="796" spans="1:6" ht="29.25" customHeight="1" x14ac:dyDescent="0.25">
      <c r="A796" s="117"/>
      <c r="B796" s="118"/>
      <c r="C796" s="119" t="s">
        <v>77</v>
      </c>
      <c r="D796" s="120" t="s">
        <v>25</v>
      </c>
      <c r="E796" s="120"/>
      <c r="F796" s="121">
        <f>(قیمتها!$R$141/100)*10</f>
        <v>0</v>
      </c>
    </row>
    <row r="797" spans="1:6" ht="29.25" customHeight="1" x14ac:dyDescent="0.25">
      <c r="A797" s="117"/>
      <c r="B797" s="118"/>
      <c r="C797" s="119" t="s">
        <v>4</v>
      </c>
      <c r="D797" s="120">
        <v>70</v>
      </c>
      <c r="E797" s="120"/>
      <c r="F797" s="121">
        <f>(قیمتها!$R$69/100)*D797</f>
        <v>0</v>
      </c>
    </row>
    <row r="798" spans="1:6" ht="29.25" customHeight="1" x14ac:dyDescent="0.25">
      <c r="A798" s="117"/>
      <c r="B798" s="118"/>
      <c r="C798" s="119" t="s">
        <v>242</v>
      </c>
      <c r="D798" s="120">
        <v>50</v>
      </c>
      <c r="E798" s="120"/>
      <c r="F798" s="121">
        <f>(قیمتها!$R$87/100)*D798</f>
        <v>0</v>
      </c>
    </row>
    <row r="799" spans="1:6" ht="29.25" customHeight="1" x14ac:dyDescent="0.25">
      <c r="A799" s="117"/>
      <c r="B799" s="118"/>
      <c r="C799" s="119" t="s">
        <v>142</v>
      </c>
      <c r="D799" s="120"/>
      <c r="E799" s="120"/>
      <c r="F799" s="122">
        <f>قیمتها!X27</f>
        <v>0</v>
      </c>
    </row>
    <row r="800" spans="1:6" ht="29.25" customHeight="1" thickBot="1" x14ac:dyDescent="0.3">
      <c r="A800" s="124"/>
      <c r="B800" s="125"/>
      <c r="C800" s="126" t="s">
        <v>795</v>
      </c>
      <c r="D800" s="127"/>
      <c r="E800" s="127"/>
      <c r="F800" s="128" t="e">
        <f>SUM(F790:F799)</f>
        <v>#DIV/0!</v>
      </c>
    </row>
    <row r="801" spans="1:6" ht="29.25" customHeight="1" x14ac:dyDescent="0.25">
      <c r="A801" s="129" t="s">
        <v>581</v>
      </c>
      <c r="B801" s="130" t="s">
        <v>108</v>
      </c>
      <c r="C801" s="113" t="s">
        <v>20</v>
      </c>
      <c r="D801" s="114">
        <v>70</v>
      </c>
      <c r="E801" s="114">
        <v>180</v>
      </c>
      <c r="F801" s="115">
        <f>(قیمتها!$R$81/100)*D801</f>
        <v>0</v>
      </c>
    </row>
    <row r="802" spans="1:6" ht="29.25" customHeight="1" x14ac:dyDescent="0.25">
      <c r="A802" s="131"/>
      <c r="B802" s="132"/>
      <c r="C802" s="119" t="s">
        <v>4</v>
      </c>
      <c r="D802" s="120">
        <v>10</v>
      </c>
      <c r="E802" s="120"/>
      <c r="F802" s="121">
        <f>(قیمتها!$R$69/100)*D802</f>
        <v>0</v>
      </c>
    </row>
    <row r="803" spans="1:6" ht="29.25" customHeight="1" x14ac:dyDescent="0.25">
      <c r="A803" s="131"/>
      <c r="B803" s="132"/>
      <c r="C803" s="119" t="s">
        <v>249</v>
      </c>
      <c r="D803" s="120" t="s">
        <v>417</v>
      </c>
      <c r="E803" s="120"/>
      <c r="F803" s="121" t="e">
        <f>(قیمتها!$L$39/100)*D803</f>
        <v>#DIV/0!</v>
      </c>
    </row>
    <row r="804" spans="1:6" ht="29.25" customHeight="1" x14ac:dyDescent="0.25">
      <c r="A804" s="131"/>
      <c r="B804" s="132"/>
      <c r="C804" s="119" t="s">
        <v>7</v>
      </c>
      <c r="D804" s="120">
        <v>5</v>
      </c>
      <c r="E804" s="120"/>
      <c r="F804" s="121" t="e">
        <f>(قیمتها!$L$6/1000)*D804</f>
        <v>#DIV/0!</v>
      </c>
    </row>
    <row r="805" spans="1:6" ht="29.25" customHeight="1" x14ac:dyDescent="0.25">
      <c r="A805" s="131"/>
      <c r="B805" s="132"/>
      <c r="C805" s="119" t="s">
        <v>77</v>
      </c>
      <c r="D805" s="120" t="s">
        <v>32</v>
      </c>
      <c r="E805" s="120"/>
      <c r="F805" s="121">
        <f>(قیمتها!$R$141/100)*10</f>
        <v>0</v>
      </c>
    </row>
    <row r="806" spans="1:6" ht="29.25" customHeight="1" x14ac:dyDescent="0.25">
      <c r="A806" s="131"/>
      <c r="B806" s="132"/>
      <c r="C806" s="119" t="s">
        <v>142</v>
      </c>
      <c r="D806" s="120"/>
      <c r="E806" s="120"/>
      <c r="F806" s="122">
        <f>قیمتها!X87</f>
        <v>0</v>
      </c>
    </row>
    <row r="807" spans="1:6" ht="29.25" customHeight="1" thickBot="1" x14ac:dyDescent="0.3">
      <c r="A807" s="133"/>
      <c r="B807" s="134"/>
      <c r="C807" s="135" t="s">
        <v>795</v>
      </c>
      <c r="D807" s="136"/>
      <c r="E807" s="136"/>
      <c r="F807" s="137" t="e">
        <f>SUM(F801:F806)</f>
        <v>#DIV/0!</v>
      </c>
    </row>
    <row r="808" spans="1:6" ht="29.25" customHeight="1" x14ac:dyDescent="0.25">
      <c r="A808" s="111" t="s">
        <v>581</v>
      </c>
      <c r="B808" s="112" t="s">
        <v>112</v>
      </c>
      <c r="C808" s="113" t="s">
        <v>135</v>
      </c>
      <c r="D808" s="114">
        <v>20</v>
      </c>
      <c r="E808" s="114"/>
      <c r="F808" s="115" t="e">
        <f>قیمتها!$L$16</f>
        <v>#DIV/0!</v>
      </c>
    </row>
    <row r="809" spans="1:6" ht="29.25" customHeight="1" x14ac:dyDescent="0.25">
      <c r="A809" s="117"/>
      <c r="B809" s="118"/>
      <c r="C809" s="119" t="s">
        <v>160</v>
      </c>
      <c r="D809" s="120">
        <v>15</v>
      </c>
      <c r="E809" s="120"/>
      <c r="F809" s="121" t="e">
        <f>قیمتها!$L$88</f>
        <v>#DIV/0!</v>
      </c>
    </row>
    <row r="810" spans="1:6" ht="29.25" customHeight="1" x14ac:dyDescent="0.25">
      <c r="A810" s="117"/>
      <c r="B810" s="118"/>
      <c r="C810" s="119" t="s">
        <v>113</v>
      </c>
      <c r="D810" s="120">
        <v>0.12</v>
      </c>
      <c r="E810" s="120"/>
      <c r="F810" s="121" t="e">
        <f>(قیمتها!$L$25/100)*D810</f>
        <v>#DIV/0!</v>
      </c>
    </row>
    <row r="811" spans="1:6" ht="29.25" customHeight="1" x14ac:dyDescent="0.25">
      <c r="A811" s="117"/>
      <c r="B811" s="118"/>
      <c r="C811" s="119" t="s">
        <v>114</v>
      </c>
      <c r="D811" s="120" t="s">
        <v>140</v>
      </c>
      <c r="E811" s="120"/>
      <c r="F811" s="122">
        <f>قیمتها!$R$136</f>
        <v>0</v>
      </c>
    </row>
    <row r="812" spans="1:6" ht="29.25" customHeight="1" x14ac:dyDescent="0.25">
      <c r="A812" s="117"/>
      <c r="B812" s="118"/>
      <c r="C812" s="119" t="s">
        <v>98</v>
      </c>
      <c r="D812" s="120" t="s">
        <v>141</v>
      </c>
      <c r="E812" s="120"/>
      <c r="F812" s="122">
        <f>قیمتها!$R$89</f>
        <v>0</v>
      </c>
    </row>
    <row r="813" spans="1:6" ht="29.25" customHeight="1" x14ac:dyDescent="0.25">
      <c r="A813" s="117"/>
      <c r="B813" s="118"/>
      <c r="C813" s="119" t="s">
        <v>107</v>
      </c>
      <c r="D813" s="120" t="s">
        <v>84</v>
      </c>
      <c r="E813" s="120"/>
      <c r="F813" s="122">
        <f>قیمتها!$R$120</f>
        <v>0</v>
      </c>
    </row>
    <row r="814" spans="1:6" ht="29.25" customHeight="1" x14ac:dyDescent="0.25">
      <c r="A814" s="117"/>
      <c r="B814" s="118"/>
      <c r="C814" s="119" t="s">
        <v>142</v>
      </c>
      <c r="D814" s="120"/>
      <c r="E814" s="120"/>
      <c r="F814" s="122">
        <f>قیمتها!X117</f>
        <v>0</v>
      </c>
    </row>
    <row r="815" spans="1:6" ht="29.25" customHeight="1" thickBot="1" x14ac:dyDescent="0.3">
      <c r="A815" s="124"/>
      <c r="B815" s="125"/>
      <c r="C815" s="126" t="s">
        <v>795</v>
      </c>
      <c r="D815" s="127"/>
      <c r="E815" s="127"/>
      <c r="F815" s="128" t="e">
        <f>SUM(F808:F814)</f>
        <v>#DIV/0!</v>
      </c>
    </row>
    <row r="816" spans="1:6" ht="29.25" customHeight="1" x14ac:dyDescent="0.25">
      <c r="A816" s="129" t="s">
        <v>581</v>
      </c>
      <c r="B816" s="130" t="s">
        <v>277</v>
      </c>
      <c r="C816" s="113" t="s">
        <v>149</v>
      </c>
      <c r="D816" s="114" t="s">
        <v>84</v>
      </c>
      <c r="E816" s="114"/>
      <c r="F816" s="115" t="e">
        <f>قیمتها!$L$77</f>
        <v>#DIV/0!</v>
      </c>
    </row>
    <row r="817" spans="1:6" ht="29.25" customHeight="1" x14ac:dyDescent="0.25">
      <c r="A817" s="131"/>
      <c r="B817" s="132"/>
      <c r="C817" s="119" t="s">
        <v>160</v>
      </c>
      <c r="D817" s="120">
        <v>15</v>
      </c>
      <c r="E817" s="120"/>
      <c r="F817" s="121" t="e">
        <f>قیمتها!$L$88</f>
        <v>#DIV/0!</v>
      </c>
    </row>
    <row r="818" spans="1:6" ht="29.25" customHeight="1" x14ac:dyDescent="0.25">
      <c r="A818" s="131"/>
      <c r="B818" s="132"/>
      <c r="C818" s="119" t="s">
        <v>113</v>
      </c>
      <c r="D818" s="120">
        <v>0.12</v>
      </c>
      <c r="E818" s="120"/>
      <c r="F818" s="121" t="e">
        <f>(قیمتها!$L$25/100)*D818</f>
        <v>#DIV/0!</v>
      </c>
    </row>
    <row r="819" spans="1:6" ht="29.25" customHeight="1" x14ac:dyDescent="0.25">
      <c r="A819" s="131"/>
      <c r="B819" s="132"/>
      <c r="C819" s="119" t="s">
        <v>114</v>
      </c>
      <c r="D819" s="120" t="s">
        <v>140</v>
      </c>
      <c r="E819" s="120"/>
      <c r="F819" s="122">
        <f>قیمتها!$R$136</f>
        <v>0</v>
      </c>
    </row>
    <row r="820" spans="1:6" ht="29.25" customHeight="1" x14ac:dyDescent="0.25">
      <c r="A820" s="131"/>
      <c r="B820" s="132"/>
      <c r="C820" s="119" t="s">
        <v>98</v>
      </c>
      <c r="D820" s="120" t="s">
        <v>141</v>
      </c>
      <c r="E820" s="120"/>
      <c r="F820" s="122">
        <f>قیمتها!$R$89</f>
        <v>0</v>
      </c>
    </row>
    <row r="821" spans="1:6" ht="29.25" customHeight="1" x14ac:dyDescent="0.25">
      <c r="A821" s="131"/>
      <c r="B821" s="132"/>
      <c r="C821" s="119" t="s">
        <v>107</v>
      </c>
      <c r="D821" s="120" t="s">
        <v>84</v>
      </c>
      <c r="E821" s="120"/>
      <c r="F821" s="122">
        <f>قیمتها!$R$120</f>
        <v>0</v>
      </c>
    </row>
    <row r="822" spans="1:6" ht="29.25" customHeight="1" x14ac:dyDescent="0.25">
      <c r="A822" s="131"/>
      <c r="B822" s="132"/>
      <c r="C822" s="119" t="s">
        <v>142</v>
      </c>
      <c r="D822" s="120"/>
      <c r="E822" s="120"/>
      <c r="F822" s="122">
        <f>قیمتها!X128</f>
        <v>0</v>
      </c>
    </row>
    <row r="823" spans="1:6" ht="29.25" customHeight="1" thickBot="1" x14ac:dyDescent="0.3">
      <c r="A823" s="133"/>
      <c r="B823" s="134"/>
      <c r="C823" s="135" t="s">
        <v>795</v>
      </c>
      <c r="D823" s="136"/>
      <c r="E823" s="136"/>
      <c r="F823" s="137" t="e">
        <f>SUM(F816:F822)</f>
        <v>#DIV/0!</v>
      </c>
    </row>
    <row r="824" spans="1:6" ht="29.25" customHeight="1" x14ac:dyDescent="0.25">
      <c r="A824" s="111" t="s">
        <v>581</v>
      </c>
      <c r="B824" s="112" t="s">
        <v>115</v>
      </c>
      <c r="C824" s="113" t="s">
        <v>248</v>
      </c>
      <c r="D824" s="114">
        <v>130</v>
      </c>
      <c r="E824" s="114"/>
      <c r="F824" s="115">
        <f>(قیمتها!$R$104/1000)*D824</f>
        <v>0</v>
      </c>
    </row>
    <row r="825" spans="1:6" ht="29.25" customHeight="1" x14ac:dyDescent="0.25">
      <c r="A825" s="117"/>
      <c r="B825" s="118"/>
      <c r="C825" s="119" t="s">
        <v>45</v>
      </c>
      <c r="D825" s="120" t="s">
        <v>84</v>
      </c>
      <c r="E825" s="120"/>
      <c r="F825" s="122">
        <f>قیمتها!$R$25</f>
        <v>0</v>
      </c>
    </row>
    <row r="826" spans="1:6" ht="29.25" customHeight="1" x14ac:dyDescent="0.25">
      <c r="A826" s="117"/>
      <c r="B826" s="118"/>
      <c r="C826" s="119" t="s">
        <v>201</v>
      </c>
      <c r="D826" s="120">
        <v>20</v>
      </c>
      <c r="E826" s="120"/>
      <c r="F826" s="121" t="e">
        <f>(قیمتها!$L$40/100)*D826</f>
        <v>#DIV/0!</v>
      </c>
    </row>
    <row r="827" spans="1:6" ht="29.25" customHeight="1" x14ac:dyDescent="0.25">
      <c r="A827" s="117"/>
      <c r="B827" s="118"/>
      <c r="C827" s="119" t="s">
        <v>692</v>
      </c>
      <c r="D827" s="120" t="s">
        <v>32</v>
      </c>
      <c r="E827" s="120"/>
      <c r="F827" s="121">
        <f>(قیمتها!$R$141/100)*10</f>
        <v>0</v>
      </c>
    </row>
    <row r="828" spans="1:6" ht="29.25" customHeight="1" x14ac:dyDescent="0.25">
      <c r="A828" s="117"/>
      <c r="B828" s="118"/>
      <c r="C828" s="119" t="s">
        <v>116</v>
      </c>
      <c r="D828" s="120">
        <v>0.12</v>
      </c>
      <c r="E828" s="120"/>
      <c r="F828" s="121" t="e">
        <f>(قیمتها!$L$25/100)*D828</f>
        <v>#DIV/0!</v>
      </c>
    </row>
    <row r="829" spans="1:6" ht="29.25" customHeight="1" x14ac:dyDescent="0.25">
      <c r="A829" s="117"/>
      <c r="B829" s="118"/>
      <c r="C829" s="119" t="s">
        <v>98</v>
      </c>
      <c r="D829" s="120" t="s">
        <v>141</v>
      </c>
      <c r="E829" s="120"/>
      <c r="F829" s="122">
        <f>قیمتها!$R$89</f>
        <v>0</v>
      </c>
    </row>
    <row r="830" spans="1:6" ht="29.25" customHeight="1" x14ac:dyDescent="0.25">
      <c r="A830" s="117"/>
      <c r="B830" s="118"/>
      <c r="C830" s="119" t="s">
        <v>12</v>
      </c>
      <c r="D830" s="120" t="s">
        <v>140</v>
      </c>
      <c r="E830" s="120"/>
      <c r="F830" s="122">
        <f>قیمتها!$R$136</f>
        <v>0</v>
      </c>
    </row>
    <row r="831" spans="1:6" ht="29.25" customHeight="1" x14ac:dyDescent="0.25">
      <c r="A831" s="117"/>
      <c r="B831" s="118"/>
      <c r="C831" s="119" t="s">
        <v>107</v>
      </c>
      <c r="D831" s="120" t="s">
        <v>84</v>
      </c>
      <c r="E831" s="120"/>
      <c r="F831" s="122">
        <f>قیمتها!$R$120</f>
        <v>0</v>
      </c>
    </row>
    <row r="832" spans="1:6" ht="29.25" customHeight="1" x14ac:dyDescent="0.25">
      <c r="A832" s="117"/>
      <c r="B832" s="118"/>
      <c r="C832" s="119" t="s">
        <v>142</v>
      </c>
      <c r="D832" s="120"/>
      <c r="E832" s="120"/>
      <c r="F832" s="122">
        <f>قیمتها!X116</f>
        <v>0</v>
      </c>
    </row>
    <row r="833" spans="1:6" ht="29.25" customHeight="1" thickBot="1" x14ac:dyDescent="0.3">
      <c r="A833" s="124"/>
      <c r="B833" s="125"/>
      <c r="C833" s="126" t="s">
        <v>795</v>
      </c>
      <c r="D833" s="127"/>
      <c r="E833" s="127"/>
      <c r="F833" s="128" t="e">
        <f>SUM(F824:F832)</f>
        <v>#DIV/0!</v>
      </c>
    </row>
    <row r="834" spans="1:6" ht="29.25" customHeight="1" x14ac:dyDescent="0.25">
      <c r="A834" s="129" t="s">
        <v>581</v>
      </c>
      <c r="B834" s="130" t="s">
        <v>117</v>
      </c>
      <c r="C834" s="113" t="s">
        <v>149</v>
      </c>
      <c r="D834" s="114" t="s">
        <v>84</v>
      </c>
      <c r="E834" s="114"/>
      <c r="F834" s="115" t="e">
        <f>قیمتها!$L$77</f>
        <v>#DIV/0!</v>
      </c>
    </row>
    <row r="835" spans="1:6" ht="29.25" customHeight="1" x14ac:dyDescent="0.25">
      <c r="A835" s="131"/>
      <c r="B835" s="132"/>
      <c r="C835" s="119" t="s">
        <v>160</v>
      </c>
      <c r="D835" s="120">
        <v>15</v>
      </c>
      <c r="E835" s="120"/>
      <c r="F835" s="121" t="e">
        <f>قیمتها!$L$88</f>
        <v>#DIV/0!</v>
      </c>
    </row>
    <row r="836" spans="1:6" ht="29.25" customHeight="1" x14ac:dyDescent="0.25">
      <c r="A836" s="131"/>
      <c r="B836" s="132"/>
      <c r="C836" s="119" t="s">
        <v>113</v>
      </c>
      <c r="D836" s="120">
        <v>0.12</v>
      </c>
      <c r="E836" s="120"/>
      <c r="F836" s="121" t="e">
        <f>(قیمتها!$L$25/100)*D836</f>
        <v>#DIV/0!</v>
      </c>
    </row>
    <row r="837" spans="1:6" ht="29.25" customHeight="1" x14ac:dyDescent="0.25">
      <c r="A837" s="131"/>
      <c r="B837" s="132"/>
      <c r="C837" s="119" t="s">
        <v>114</v>
      </c>
      <c r="D837" s="120" t="s">
        <v>140</v>
      </c>
      <c r="E837" s="120"/>
      <c r="F837" s="122">
        <f>قیمتها!$R$136</f>
        <v>0</v>
      </c>
    </row>
    <row r="838" spans="1:6" ht="29.25" customHeight="1" x14ac:dyDescent="0.25">
      <c r="A838" s="131"/>
      <c r="B838" s="132"/>
      <c r="C838" s="119" t="s">
        <v>98</v>
      </c>
      <c r="D838" s="120" t="s">
        <v>141</v>
      </c>
      <c r="E838" s="120"/>
      <c r="F838" s="122">
        <f>قیمتها!$R$89</f>
        <v>0</v>
      </c>
    </row>
    <row r="839" spans="1:6" ht="29.25" customHeight="1" x14ac:dyDescent="0.25">
      <c r="A839" s="131"/>
      <c r="B839" s="132"/>
      <c r="C839" s="119" t="s">
        <v>107</v>
      </c>
      <c r="D839" s="120" t="s">
        <v>84</v>
      </c>
      <c r="E839" s="120"/>
      <c r="F839" s="122">
        <f>قیمتها!$R$120</f>
        <v>0</v>
      </c>
    </row>
    <row r="840" spans="1:6" ht="29.25" customHeight="1" x14ac:dyDescent="0.25">
      <c r="A840" s="131"/>
      <c r="B840" s="132"/>
      <c r="C840" s="119" t="s">
        <v>807</v>
      </c>
      <c r="D840" s="120" t="s">
        <v>808</v>
      </c>
      <c r="E840" s="120"/>
      <c r="F840" s="121" t="e">
        <f>قیمتها!$L$72</f>
        <v>#DIV/0!</v>
      </c>
    </row>
    <row r="841" spans="1:6" ht="29.25" customHeight="1" x14ac:dyDescent="0.25">
      <c r="A841" s="131"/>
      <c r="B841" s="132"/>
      <c r="C841" s="119" t="s">
        <v>142</v>
      </c>
      <c r="D841" s="120"/>
      <c r="E841" s="120"/>
      <c r="F841" s="122">
        <f>قیمتها!X130</f>
        <v>0</v>
      </c>
    </row>
    <row r="842" spans="1:6" ht="29.25" customHeight="1" thickBot="1" x14ac:dyDescent="0.3">
      <c r="A842" s="133"/>
      <c r="B842" s="134"/>
      <c r="C842" s="135" t="s">
        <v>795</v>
      </c>
      <c r="D842" s="136"/>
      <c r="E842" s="136"/>
      <c r="F842" s="137" t="e">
        <f>SUM(F834:F841)</f>
        <v>#DIV/0!</v>
      </c>
    </row>
    <row r="843" spans="1:6" ht="29.25" customHeight="1" x14ac:dyDescent="0.25">
      <c r="A843" s="111" t="s">
        <v>581</v>
      </c>
      <c r="B843" s="112" t="s">
        <v>152</v>
      </c>
      <c r="C843" s="113" t="s">
        <v>20</v>
      </c>
      <c r="D843" s="114">
        <v>50</v>
      </c>
      <c r="E843" s="114"/>
      <c r="F843" s="115">
        <f>(قیمتها!$R$81/100)*D843</f>
        <v>0</v>
      </c>
    </row>
    <row r="844" spans="1:6" ht="29.25" customHeight="1" x14ac:dyDescent="0.25">
      <c r="A844" s="117"/>
      <c r="B844" s="118"/>
      <c r="C844" s="119" t="s">
        <v>4</v>
      </c>
      <c r="D844" s="120">
        <v>10</v>
      </c>
      <c r="E844" s="120"/>
      <c r="F844" s="121">
        <f>(قیمتها!$R$69/100)*D844</f>
        <v>0</v>
      </c>
    </row>
    <row r="845" spans="1:6" ht="29.25" customHeight="1" x14ac:dyDescent="0.25">
      <c r="A845" s="117"/>
      <c r="B845" s="118"/>
      <c r="C845" s="119" t="s">
        <v>249</v>
      </c>
      <c r="D845" s="120" t="s">
        <v>417</v>
      </c>
      <c r="E845" s="120"/>
      <c r="F845" s="121" t="e">
        <f>(قیمتها!$L$39/100)*D845</f>
        <v>#DIV/0!</v>
      </c>
    </row>
    <row r="846" spans="1:6" ht="29.25" customHeight="1" x14ac:dyDescent="0.25">
      <c r="A846" s="117"/>
      <c r="B846" s="118"/>
      <c r="C846" s="119" t="s">
        <v>7</v>
      </c>
      <c r="D846" s="120">
        <v>5</v>
      </c>
      <c r="E846" s="120"/>
      <c r="F846" s="121" t="e">
        <f>(قیمتها!$L$6/1000)*D846</f>
        <v>#DIV/0!</v>
      </c>
    </row>
    <row r="847" spans="1:6" ht="29.25" customHeight="1" x14ac:dyDescent="0.25">
      <c r="A847" s="117"/>
      <c r="B847" s="118"/>
      <c r="C847" s="119" t="s">
        <v>77</v>
      </c>
      <c r="D847" s="120" t="s">
        <v>32</v>
      </c>
      <c r="E847" s="120"/>
      <c r="F847" s="121">
        <f>(قیمتها!$R$141/100)*10</f>
        <v>0</v>
      </c>
    </row>
    <row r="848" spans="1:6" ht="29.25" customHeight="1" x14ac:dyDescent="0.25">
      <c r="A848" s="117"/>
      <c r="B848" s="118"/>
      <c r="C848" s="119" t="s">
        <v>113</v>
      </c>
      <c r="D848" s="120">
        <v>0.12</v>
      </c>
      <c r="E848" s="120"/>
      <c r="F848" s="121" t="e">
        <f>(قیمتها!$L$25/100)*D848</f>
        <v>#DIV/0!</v>
      </c>
    </row>
    <row r="849" spans="1:6" ht="29.25" customHeight="1" x14ac:dyDescent="0.25">
      <c r="A849" s="117"/>
      <c r="B849" s="118"/>
      <c r="C849" s="119" t="s">
        <v>114</v>
      </c>
      <c r="D849" s="120" t="s">
        <v>140</v>
      </c>
      <c r="E849" s="120"/>
      <c r="F849" s="122">
        <f>قیمتها!$R$136</f>
        <v>0</v>
      </c>
    </row>
    <row r="850" spans="1:6" ht="29.25" customHeight="1" x14ac:dyDescent="0.25">
      <c r="A850" s="117"/>
      <c r="B850" s="118"/>
      <c r="C850" s="119" t="s">
        <v>98</v>
      </c>
      <c r="D850" s="120" t="s">
        <v>141</v>
      </c>
      <c r="E850" s="120"/>
      <c r="F850" s="122">
        <f>قیمتها!$R$89</f>
        <v>0</v>
      </c>
    </row>
    <row r="851" spans="1:6" ht="29.25" customHeight="1" x14ac:dyDescent="0.25">
      <c r="A851" s="117"/>
      <c r="B851" s="118"/>
      <c r="C851" s="119" t="s">
        <v>107</v>
      </c>
      <c r="D851" s="120" t="s">
        <v>84</v>
      </c>
      <c r="E851" s="120"/>
      <c r="F851" s="122">
        <f>قیمتها!$R$120</f>
        <v>0</v>
      </c>
    </row>
    <row r="852" spans="1:6" ht="29.25" customHeight="1" x14ac:dyDescent="0.25">
      <c r="A852" s="117"/>
      <c r="B852" s="118"/>
      <c r="C852" s="119" t="s">
        <v>142</v>
      </c>
      <c r="D852" s="120"/>
      <c r="E852" s="120"/>
      <c r="F852" s="122">
        <f>قیمتها!X127</f>
        <v>0</v>
      </c>
    </row>
    <row r="853" spans="1:6" ht="29.25" customHeight="1" thickBot="1" x14ac:dyDescent="0.3">
      <c r="A853" s="124"/>
      <c r="B853" s="125"/>
      <c r="C853" s="126" t="s">
        <v>795</v>
      </c>
      <c r="D853" s="127"/>
      <c r="E853" s="127"/>
      <c r="F853" s="128" t="e">
        <f>SUM(F843:F852)</f>
        <v>#DIV/0!</v>
      </c>
    </row>
    <row r="854" spans="1:6" ht="29.25" customHeight="1" x14ac:dyDescent="0.25">
      <c r="A854" s="129" t="s">
        <v>581</v>
      </c>
      <c r="B854" s="130" t="s">
        <v>153</v>
      </c>
      <c r="C854" s="113" t="s">
        <v>45</v>
      </c>
      <c r="D854" s="114" t="s">
        <v>76</v>
      </c>
      <c r="E854" s="114"/>
      <c r="F854" s="115">
        <f>قیمتها!$R$25*2</f>
        <v>0</v>
      </c>
    </row>
    <row r="855" spans="1:6" ht="29.25" customHeight="1" x14ac:dyDescent="0.25">
      <c r="A855" s="131"/>
      <c r="B855" s="132"/>
      <c r="C855" s="119" t="s">
        <v>201</v>
      </c>
      <c r="D855" s="120">
        <v>10</v>
      </c>
      <c r="E855" s="120"/>
      <c r="F855" s="121" t="e">
        <f>(قیمتها!$L$40/100)*D855</f>
        <v>#DIV/0!</v>
      </c>
    </row>
    <row r="856" spans="1:6" ht="29.25" customHeight="1" x14ac:dyDescent="0.25">
      <c r="A856" s="131"/>
      <c r="B856" s="132"/>
      <c r="C856" s="119" t="s">
        <v>113</v>
      </c>
      <c r="D856" s="120">
        <v>0.12</v>
      </c>
      <c r="E856" s="120"/>
      <c r="F856" s="121" t="e">
        <f>(قیمتها!$L$25/100)*D856</f>
        <v>#DIV/0!</v>
      </c>
    </row>
    <row r="857" spans="1:6" ht="29.25" customHeight="1" x14ac:dyDescent="0.25">
      <c r="A857" s="131"/>
      <c r="B857" s="132"/>
      <c r="C857" s="119" t="s">
        <v>114</v>
      </c>
      <c r="D857" s="120" t="s">
        <v>140</v>
      </c>
      <c r="E857" s="120"/>
      <c r="F857" s="122">
        <f>قیمتها!$R$136</f>
        <v>0</v>
      </c>
    </row>
    <row r="858" spans="1:6" ht="29.25" customHeight="1" x14ac:dyDescent="0.25">
      <c r="A858" s="131"/>
      <c r="B858" s="132"/>
      <c r="C858" s="119" t="s">
        <v>98</v>
      </c>
      <c r="D858" s="120" t="s">
        <v>141</v>
      </c>
      <c r="E858" s="120"/>
      <c r="F858" s="122">
        <f>قیمتها!$R$89</f>
        <v>0</v>
      </c>
    </row>
    <row r="859" spans="1:6" ht="29.25" customHeight="1" x14ac:dyDescent="0.25">
      <c r="A859" s="131"/>
      <c r="B859" s="132"/>
      <c r="C859" s="119" t="s">
        <v>107</v>
      </c>
      <c r="D859" s="120" t="s">
        <v>84</v>
      </c>
      <c r="E859" s="120"/>
      <c r="F859" s="122">
        <f>قیمتها!$R$120</f>
        <v>0</v>
      </c>
    </row>
    <row r="860" spans="1:6" ht="29.25" customHeight="1" x14ac:dyDescent="0.25">
      <c r="A860" s="131"/>
      <c r="B860" s="132"/>
      <c r="C860" s="119" t="s">
        <v>142</v>
      </c>
      <c r="D860" s="120"/>
      <c r="E860" s="120"/>
      <c r="F860" s="122">
        <f>قیمتها!X132</f>
        <v>0</v>
      </c>
    </row>
    <row r="861" spans="1:6" ht="29.25" customHeight="1" thickBot="1" x14ac:dyDescent="0.3">
      <c r="A861" s="133"/>
      <c r="B861" s="134"/>
      <c r="C861" s="135" t="s">
        <v>795</v>
      </c>
      <c r="D861" s="136"/>
      <c r="E861" s="136"/>
      <c r="F861" s="137" t="e">
        <f>SUM(F854:F860)</f>
        <v>#DIV/0!</v>
      </c>
    </row>
    <row r="862" spans="1:6" ht="29.25" customHeight="1" x14ac:dyDescent="0.25">
      <c r="A862" s="111" t="s">
        <v>581</v>
      </c>
      <c r="B862" s="112" t="s">
        <v>154</v>
      </c>
      <c r="C862" s="113" t="s">
        <v>135</v>
      </c>
      <c r="D862" s="114">
        <v>20</v>
      </c>
      <c r="E862" s="114"/>
      <c r="F862" s="115" t="e">
        <f>قیمتها!$L$16</f>
        <v>#DIV/0!</v>
      </c>
    </row>
    <row r="863" spans="1:6" ht="29.25" customHeight="1" x14ac:dyDescent="0.25">
      <c r="A863" s="117"/>
      <c r="B863" s="118"/>
      <c r="C863" s="119" t="s">
        <v>151</v>
      </c>
      <c r="D863" s="120">
        <v>30</v>
      </c>
      <c r="E863" s="120"/>
      <c r="F863" s="121" t="e">
        <f>قیمتها!$L$30</f>
        <v>#DIV/0!</v>
      </c>
    </row>
    <row r="864" spans="1:6" ht="29.25" customHeight="1" x14ac:dyDescent="0.25">
      <c r="A864" s="117"/>
      <c r="B864" s="118"/>
      <c r="C864" s="119" t="s">
        <v>116</v>
      </c>
      <c r="D864" s="120">
        <v>0.12</v>
      </c>
      <c r="E864" s="120"/>
      <c r="F864" s="121" t="e">
        <f>(قیمتها!$L$25/100)*D864</f>
        <v>#DIV/0!</v>
      </c>
    </row>
    <row r="865" spans="1:6" ht="29.25" customHeight="1" x14ac:dyDescent="0.25">
      <c r="A865" s="117"/>
      <c r="B865" s="118"/>
      <c r="C865" s="119" t="s">
        <v>98</v>
      </c>
      <c r="D865" s="120" t="s">
        <v>141</v>
      </c>
      <c r="E865" s="120"/>
      <c r="F865" s="122">
        <f>قیمتها!$R$89</f>
        <v>0</v>
      </c>
    </row>
    <row r="866" spans="1:6" ht="29.25" customHeight="1" x14ac:dyDescent="0.25">
      <c r="A866" s="117"/>
      <c r="B866" s="118"/>
      <c r="C866" s="119" t="s">
        <v>12</v>
      </c>
      <c r="D866" s="120">
        <v>1</v>
      </c>
      <c r="E866" s="120"/>
      <c r="F866" s="122">
        <f>قیمتها!$R$136</f>
        <v>0</v>
      </c>
    </row>
    <row r="867" spans="1:6" ht="29.25" customHeight="1" x14ac:dyDescent="0.25">
      <c r="A867" s="117"/>
      <c r="B867" s="118"/>
      <c r="C867" s="119" t="s">
        <v>107</v>
      </c>
      <c r="D867" s="120" t="s">
        <v>84</v>
      </c>
      <c r="E867" s="120"/>
      <c r="F867" s="122">
        <f>قیمتها!$R$120</f>
        <v>0</v>
      </c>
    </row>
    <row r="868" spans="1:6" ht="29.25" customHeight="1" x14ac:dyDescent="0.25">
      <c r="A868" s="117"/>
      <c r="B868" s="118"/>
      <c r="C868" s="119" t="s">
        <v>142</v>
      </c>
      <c r="D868" s="120"/>
      <c r="E868" s="120"/>
      <c r="F868" s="122">
        <f>قیمتها!X119</f>
        <v>0</v>
      </c>
    </row>
    <row r="869" spans="1:6" ht="29.25" customHeight="1" thickBot="1" x14ac:dyDescent="0.3">
      <c r="A869" s="124"/>
      <c r="B869" s="125"/>
      <c r="C869" s="126" t="s">
        <v>795</v>
      </c>
      <c r="D869" s="127"/>
      <c r="E869" s="127"/>
      <c r="F869" s="128" t="e">
        <f>SUM(F862:F868)</f>
        <v>#DIV/0!</v>
      </c>
    </row>
    <row r="870" spans="1:6" ht="29.25" customHeight="1" x14ac:dyDescent="0.25">
      <c r="A870" s="129" t="s">
        <v>581</v>
      </c>
      <c r="B870" s="130" t="s">
        <v>617</v>
      </c>
      <c r="C870" s="113" t="s">
        <v>151</v>
      </c>
      <c r="D870" s="114">
        <v>30</v>
      </c>
      <c r="E870" s="114"/>
      <c r="F870" s="115" t="e">
        <f>قیمتها!$L$30</f>
        <v>#DIV/0!</v>
      </c>
    </row>
    <row r="871" spans="1:6" ht="29.25" customHeight="1" x14ac:dyDescent="0.25">
      <c r="A871" s="131"/>
      <c r="B871" s="132"/>
      <c r="C871" s="119" t="s">
        <v>149</v>
      </c>
      <c r="D871" s="120" t="s">
        <v>84</v>
      </c>
      <c r="E871" s="120"/>
      <c r="F871" s="121" t="e">
        <f>قیمتها!$L$77</f>
        <v>#DIV/0!</v>
      </c>
    </row>
    <row r="872" spans="1:6" ht="29.25" customHeight="1" x14ac:dyDescent="0.25">
      <c r="A872" s="131"/>
      <c r="B872" s="132"/>
      <c r="C872" s="119" t="s">
        <v>116</v>
      </c>
      <c r="D872" s="120">
        <v>0.12</v>
      </c>
      <c r="E872" s="120"/>
      <c r="F872" s="121" t="e">
        <f>(قیمتها!$L$25/100)*D872</f>
        <v>#DIV/0!</v>
      </c>
    </row>
    <row r="873" spans="1:6" ht="29.25" customHeight="1" x14ac:dyDescent="0.25">
      <c r="A873" s="131"/>
      <c r="B873" s="132"/>
      <c r="C873" s="119" t="s">
        <v>98</v>
      </c>
      <c r="D873" s="120" t="s">
        <v>141</v>
      </c>
      <c r="E873" s="120"/>
      <c r="F873" s="122">
        <f>قیمتها!$R$89</f>
        <v>0</v>
      </c>
    </row>
    <row r="874" spans="1:6" ht="29.25" customHeight="1" x14ac:dyDescent="0.25">
      <c r="A874" s="131"/>
      <c r="B874" s="132"/>
      <c r="C874" s="119" t="s">
        <v>12</v>
      </c>
      <c r="D874" s="120">
        <v>1</v>
      </c>
      <c r="E874" s="120"/>
      <c r="F874" s="122">
        <f>قیمتها!$R$136</f>
        <v>0</v>
      </c>
    </row>
    <row r="875" spans="1:6" ht="29.25" customHeight="1" x14ac:dyDescent="0.25">
      <c r="A875" s="131"/>
      <c r="B875" s="132"/>
      <c r="C875" s="119" t="s">
        <v>107</v>
      </c>
      <c r="D875" s="120" t="s">
        <v>84</v>
      </c>
      <c r="E875" s="120"/>
      <c r="F875" s="122">
        <f>قیمتها!$R$120</f>
        <v>0</v>
      </c>
    </row>
    <row r="876" spans="1:6" ht="29.25" customHeight="1" x14ac:dyDescent="0.25">
      <c r="A876" s="131"/>
      <c r="B876" s="132"/>
      <c r="C876" s="119" t="s">
        <v>142</v>
      </c>
      <c r="D876" s="120"/>
      <c r="E876" s="120"/>
      <c r="F876" s="122">
        <f>قیمتها!X121</f>
        <v>0</v>
      </c>
    </row>
    <row r="877" spans="1:6" ht="29.25" customHeight="1" thickBot="1" x14ac:dyDescent="0.3">
      <c r="A877" s="133"/>
      <c r="B877" s="134"/>
      <c r="C877" s="135" t="s">
        <v>795</v>
      </c>
      <c r="D877" s="136"/>
      <c r="E877" s="136"/>
      <c r="F877" s="137" t="e">
        <f>SUM(F870:F876)</f>
        <v>#DIV/0!</v>
      </c>
    </row>
    <row r="878" spans="1:6" ht="29.25" customHeight="1" x14ac:dyDescent="0.25">
      <c r="A878" s="111" t="s">
        <v>581</v>
      </c>
      <c r="B878" s="112" t="s">
        <v>782</v>
      </c>
      <c r="C878" s="113" t="s">
        <v>69</v>
      </c>
      <c r="D878" s="114" t="s">
        <v>84</v>
      </c>
      <c r="E878" s="114"/>
      <c r="F878" s="138">
        <f>قیمتها!$R$39</f>
        <v>0</v>
      </c>
    </row>
    <row r="879" spans="1:6" ht="29.25" customHeight="1" x14ac:dyDescent="0.25">
      <c r="A879" s="117"/>
      <c r="B879" s="118"/>
      <c r="C879" s="119" t="s">
        <v>248</v>
      </c>
      <c r="D879" s="120" t="s">
        <v>84</v>
      </c>
      <c r="E879" s="120"/>
      <c r="F879" s="122">
        <f>قیمتها!$R$102</f>
        <v>0</v>
      </c>
    </row>
    <row r="880" spans="1:6" ht="29.25" customHeight="1" x14ac:dyDescent="0.25">
      <c r="A880" s="117"/>
      <c r="B880" s="118"/>
      <c r="C880" s="119" t="s">
        <v>135</v>
      </c>
      <c r="D880" s="120">
        <v>20</v>
      </c>
      <c r="E880" s="120"/>
      <c r="F880" s="121" t="e">
        <f>قیمتها!$L$16</f>
        <v>#DIV/0!</v>
      </c>
    </row>
    <row r="881" spans="1:6" ht="29.25" customHeight="1" x14ac:dyDescent="0.25">
      <c r="A881" s="117"/>
      <c r="B881" s="118"/>
      <c r="C881" s="119" t="s">
        <v>116</v>
      </c>
      <c r="D881" s="120">
        <v>0.12</v>
      </c>
      <c r="E881" s="120"/>
      <c r="F881" s="121" t="e">
        <f>(قیمتها!$L$25/100)*D881</f>
        <v>#DIV/0!</v>
      </c>
    </row>
    <row r="882" spans="1:6" ht="29.25" customHeight="1" x14ac:dyDescent="0.25">
      <c r="A882" s="117"/>
      <c r="B882" s="118"/>
      <c r="C882" s="119" t="s">
        <v>98</v>
      </c>
      <c r="D882" s="120" t="s">
        <v>141</v>
      </c>
      <c r="E882" s="120"/>
      <c r="F882" s="122">
        <f>قیمتها!$R$89</f>
        <v>0</v>
      </c>
    </row>
    <row r="883" spans="1:6" ht="29.25" customHeight="1" x14ac:dyDescent="0.25">
      <c r="A883" s="117"/>
      <c r="B883" s="118"/>
      <c r="C883" s="119" t="s">
        <v>12</v>
      </c>
      <c r="D883" s="120">
        <v>1</v>
      </c>
      <c r="E883" s="120"/>
      <c r="F883" s="122">
        <f>قیمتها!$R$136</f>
        <v>0</v>
      </c>
    </row>
    <row r="884" spans="1:6" ht="29.25" customHeight="1" x14ac:dyDescent="0.25">
      <c r="A884" s="117"/>
      <c r="B884" s="118"/>
      <c r="C884" s="119" t="s">
        <v>107</v>
      </c>
      <c r="D884" s="120" t="s">
        <v>84</v>
      </c>
      <c r="E884" s="120"/>
      <c r="F884" s="122">
        <f>قیمتها!$R$120</f>
        <v>0</v>
      </c>
    </row>
    <row r="885" spans="1:6" ht="29.25" customHeight="1" x14ac:dyDescent="0.25">
      <c r="A885" s="117"/>
      <c r="B885" s="118"/>
      <c r="C885" s="119" t="s">
        <v>142</v>
      </c>
      <c r="D885" s="120"/>
      <c r="E885" s="120"/>
      <c r="F885" s="122">
        <f>قیمتها!X122</f>
        <v>0</v>
      </c>
    </row>
    <row r="886" spans="1:6" ht="29.25" customHeight="1" thickBot="1" x14ac:dyDescent="0.3">
      <c r="A886" s="124"/>
      <c r="B886" s="125"/>
      <c r="C886" s="126" t="s">
        <v>795</v>
      </c>
      <c r="D886" s="127"/>
      <c r="E886" s="127"/>
      <c r="F886" s="128" t="e">
        <f>SUM(F878:F885)</f>
        <v>#DIV/0!</v>
      </c>
    </row>
    <row r="887" spans="1:6" ht="29.25" customHeight="1" x14ac:dyDescent="0.25">
      <c r="A887" s="129" t="s">
        <v>581</v>
      </c>
      <c r="B887" s="130" t="s">
        <v>783</v>
      </c>
      <c r="C887" s="113" t="s">
        <v>160</v>
      </c>
      <c r="D887" s="114">
        <v>15</v>
      </c>
      <c r="E887" s="114"/>
      <c r="F887" s="115" t="e">
        <f>قیمتها!$L$88</f>
        <v>#DIV/0!</v>
      </c>
    </row>
    <row r="888" spans="1:6" ht="29.25" customHeight="1" x14ac:dyDescent="0.25">
      <c r="A888" s="131"/>
      <c r="B888" s="132"/>
      <c r="C888" s="119" t="s">
        <v>150</v>
      </c>
      <c r="D888" s="120">
        <v>20</v>
      </c>
      <c r="E888" s="120"/>
      <c r="F888" s="122" t="e">
        <f>قیمتها!$L$102</f>
        <v>#DIV/0!</v>
      </c>
    </row>
    <row r="889" spans="1:6" ht="29.25" customHeight="1" x14ac:dyDescent="0.25">
      <c r="A889" s="131"/>
      <c r="B889" s="132"/>
      <c r="C889" s="119" t="s">
        <v>462</v>
      </c>
      <c r="D889" s="120" t="s">
        <v>84</v>
      </c>
      <c r="E889" s="120"/>
      <c r="F889" s="121" t="e">
        <f>قیمتها!$L$76</f>
        <v>#DIV/0!</v>
      </c>
    </row>
    <row r="890" spans="1:6" ht="29.25" customHeight="1" x14ac:dyDescent="0.25">
      <c r="A890" s="131"/>
      <c r="B890" s="132"/>
      <c r="C890" s="119" t="s">
        <v>116</v>
      </c>
      <c r="D890" s="120">
        <v>0.12</v>
      </c>
      <c r="E890" s="120"/>
      <c r="F890" s="121" t="e">
        <f>(قیمتها!$L$25/100)*D890</f>
        <v>#DIV/0!</v>
      </c>
    </row>
    <row r="891" spans="1:6" ht="29.25" customHeight="1" x14ac:dyDescent="0.25">
      <c r="A891" s="131"/>
      <c r="B891" s="132"/>
      <c r="C891" s="119" t="s">
        <v>98</v>
      </c>
      <c r="D891" s="120" t="s">
        <v>141</v>
      </c>
      <c r="E891" s="120"/>
      <c r="F891" s="122">
        <f>قیمتها!$R$89</f>
        <v>0</v>
      </c>
    </row>
    <row r="892" spans="1:6" ht="29.25" customHeight="1" x14ac:dyDescent="0.25">
      <c r="A892" s="131"/>
      <c r="B892" s="132"/>
      <c r="C892" s="119" t="s">
        <v>12</v>
      </c>
      <c r="D892" s="120">
        <v>1</v>
      </c>
      <c r="E892" s="120"/>
      <c r="F892" s="122">
        <f>قیمتها!$R$136</f>
        <v>0</v>
      </c>
    </row>
    <row r="893" spans="1:6" ht="29.25" customHeight="1" x14ac:dyDescent="0.25">
      <c r="A893" s="131"/>
      <c r="B893" s="132"/>
      <c r="C893" s="119" t="s">
        <v>107</v>
      </c>
      <c r="D893" s="120" t="s">
        <v>84</v>
      </c>
      <c r="E893" s="120"/>
      <c r="F893" s="122">
        <f>قیمتها!$R$120</f>
        <v>0</v>
      </c>
    </row>
    <row r="894" spans="1:6" ht="29.25" customHeight="1" x14ac:dyDescent="0.25">
      <c r="A894" s="131"/>
      <c r="B894" s="132"/>
      <c r="C894" s="119" t="s">
        <v>142</v>
      </c>
      <c r="D894" s="120"/>
      <c r="E894" s="120"/>
      <c r="F894" s="122">
        <f>قیمتها!X124</f>
        <v>0</v>
      </c>
    </row>
    <row r="895" spans="1:6" ht="29.25" customHeight="1" thickBot="1" x14ac:dyDescent="0.3">
      <c r="A895" s="133"/>
      <c r="B895" s="134"/>
      <c r="C895" s="135" t="s">
        <v>795</v>
      </c>
      <c r="D895" s="136"/>
      <c r="E895" s="136"/>
      <c r="F895" s="137" t="e">
        <f>SUM(F887:F894)</f>
        <v>#DIV/0!</v>
      </c>
    </row>
    <row r="896" spans="1:6" ht="29.25" customHeight="1" x14ac:dyDescent="0.25">
      <c r="A896" s="111" t="s">
        <v>581</v>
      </c>
      <c r="B896" s="112" t="s">
        <v>523</v>
      </c>
      <c r="C896" s="113" t="s">
        <v>150</v>
      </c>
      <c r="D896" s="114">
        <v>20</v>
      </c>
      <c r="E896" s="114"/>
      <c r="F896" s="138" t="e">
        <f>قیمتها!$L$102</f>
        <v>#DIV/0!</v>
      </c>
    </row>
    <row r="897" spans="1:6" ht="29.25" customHeight="1" x14ac:dyDescent="0.25">
      <c r="A897" s="117"/>
      <c r="B897" s="118"/>
      <c r="C897" s="119" t="s">
        <v>160</v>
      </c>
      <c r="D897" s="120">
        <v>15</v>
      </c>
      <c r="E897" s="120"/>
      <c r="F897" s="121" t="e">
        <f>قیمتها!$L$88</f>
        <v>#DIV/0!</v>
      </c>
    </row>
    <row r="898" spans="1:6" ht="29.25" customHeight="1" x14ac:dyDescent="0.25">
      <c r="A898" s="117"/>
      <c r="B898" s="118"/>
      <c r="C898" s="119" t="s">
        <v>113</v>
      </c>
      <c r="D898" s="120">
        <v>0.12</v>
      </c>
      <c r="E898" s="120"/>
      <c r="F898" s="121" t="e">
        <f>(قیمتها!$L$25/100)*D898</f>
        <v>#DIV/0!</v>
      </c>
    </row>
    <row r="899" spans="1:6" ht="29.25" customHeight="1" x14ac:dyDescent="0.25">
      <c r="A899" s="117"/>
      <c r="B899" s="118"/>
      <c r="C899" s="119" t="s">
        <v>114</v>
      </c>
      <c r="D899" s="120" t="s">
        <v>140</v>
      </c>
      <c r="E899" s="120"/>
      <c r="F899" s="122">
        <f>قیمتها!$R$136</f>
        <v>0</v>
      </c>
    </row>
    <row r="900" spans="1:6" ht="29.25" customHeight="1" x14ac:dyDescent="0.25">
      <c r="A900" s="117"/>
      <c r="B900" s="118"/>
      <c r="C900" s="119" t="s">
        <v>98</v>
      </c>
      <c r="D900" s="120" t="s">
        <v>141</v>
      </c>
      <c r="E900" s="120"/>
      <c r="F900" s="122">
        <f>قیمتها!$R$89</f>
        <v>0</v>
      </c>
    </row>
    <row r="901" spans="1:6" ht="29.25" customHeight="1" x14ac:dyDescent="0.25">
      <c r="A901" s="117"/>
      <c r="B901" s="118"/>
      <c r="C901" s="119" t="s">
        <v>107</v>
      </c>
      <c r="D901" s="120" t="s">
        <v>84</v>
      </c>
      <c r="E901" s="120"/>
      <c r="F901" s="122">
        <f>قیمتها!$R$120</f>
        <v>0</v>
      </c>
    </row>
    <row r="902" spans="1:6" ht="29.25" customHeight="1" x14ac:dyDescent="0.25">
      <c r="A902" s="117"/>
      <c r="B902" s="118"/>
      <c r="C902" s="119" t="s">
        <v>807</v>
      </c>
      <c r="D902" s="120" t="s">
        <v>808</v>
      </c>
      <c r="E902" s="120"/>
      <c r="F902" s="121" t="e">
        <f>قیمتها!$L$72</f>
        <v>#DIV/0!</v>
      </c>
    </row>
    <row r="903" spans="1:6" ht="29.25" customHeight="1" x14ac:dyDescent="0.25">
      <c r="A903" s="117"/>
      <c r="B903" s="118"/>
      <c r="C903" s="119" t="s">
        <v>142</v>
      </c>
      <c r="D903" s="120"/>
      <c r="E903" s="120"/>
      <c r="F903" s="122">
        <f>قیمتها!X123</f>
        <v>0</v>
      </c>
    </row>
    <row r="904" spans="1:6" ht="29.25" customHeight="1" thickBot="1" x14ac:dyDescent="0.3">
      <c r="A904" s="124"/>
      <c r="B904" s="125"/>
      <c r="C904" s="126" t="s">
        <v>795</v>
      </c>
      <c r="D904" s="127"/>
      <c r="E904" s="127"/>
      <c r="F904" s="128" t="e">
        <f>SUM(F896:F903)</f>
        <v>#DIV/0!</v>
      </c>
    </row>
    <row r="905" spans="1:6" ht="29.25" customHeight="1" x14ac:dyDescent="0.25">
      <c r="A905" s="129" t="s">
        <v>581</v>
      </c>
      <c r="B905" s="130" t="s">
        <v>120</v>
      </c>
      <c r="C905" s="113" t="s">
        <v>135</v>
      </c>
      <c r="D905" s="114">
        <v>20</v>
      </c>
      <c r="E905" s="114"/>
      <c r="F905" s="115" t="e">
        <f>قیمتها!$L$16</f>
        <v>#DIV/0!</v>
      </c>
    </row>
    <row r="906" spans="1:6" ht="29.25" customHeight="1" x14ac:dyDescent="0.25">
      <c r="A906" s="131"/>
      <c r="B906" s="132"/>
      <c r="C906" s="119" t="s">
        <v>100</v>
      </c>
      <c r="D906" s="120" t="s">
        <v>102</v>
      </c>
      <c r="E906" s="120"/>
      <c r="F906" s="121">
        <f>قیمتها!$R$33</f>
        <v>0</v>
      </c>
    </row>
    <row r="907" spans="1:6" ht="29.25" customHeight="1" x14ac:dyDescent="0.25">
      <c r="A907" s="131"/>
      <c r="B907" s="132"/>
      <c r="C907" s="119" t="s">
        <v>113</v>
      </c>
      <c r="D907" s="120">
        <v>0.12</v>
      </c>
      <c r="E907" s="120"/>
      <c r="F907" s="121" t="e">
        <f>(قیمتها!$L$25/100)*D907</f>
        <v>#DIV/0!</v>
      </c>
    </row>
    <row r="908" spans="1:6" ht="29.25" customHeight="1" x14ac:dyDescent="0.25">
      <c r="A908" s="131"/>
      <c r="B908" s="132"/>
      <c r="C908" s="119" t="s">
        <v>114</v>
      </c>
      <c r="D908" s="120" t="s">
        <v>140</v>
      </c>
      <c r="E908" s="120"/>
      <c r="F908" s="122">
        <f>قیمتها!$R$136</f>
        <v>0</v>
      </c>
    </row>
    <row r="909" spans="1:6" ht="29.25" customHeight="1" x14ac:dyDescent="0.25">
      <c r="A909" s="131"/>
      <c r="B909" s="132"/>
      <c r="C909" s="119" t="s">
        <v>98</v>
      </c>
      <c r="D909" s="120" t="s">
        <v>141</v>
      </c>
      <c r="E909" s="120"/>
      <c r="F909" s="122">
        <f>قیمتها!$R$89</f>
        <v>0</v>
      </c>
    </row>
    <row r="910" spans="1:6" ht="29.25" customHeight="1" x14ac:dyDescent="0.25">
      <c r="A910" s="131"/>
      <c r="B910" s="132"/>
      <c r="C910" s="119" t="s">
        <v>107</v>
      </c>
      <c r="D910" s="120" t="s">
        <v>84</v>
      </c>
      <c r="E910" s="120"/>
      <c r="F910" s="122">
        <f>قیمتها!$R$120</f>
        <v>0</v>
      </c>
    </row>
    <row r="911" spans="1:6" ht="29.25" customHeight="1" x14ac:dyDescent="0.25">
      <c r="A911" s="131"/>
      <c r="B911" s="132"/>
      <c r="C911" s="119" t="s">
        <v>142</v>
      </c>
      <c r="D911" s="120"/>
      <c r="E911" s="120"/>
      <c r="F911" s="122">
        <f>قیمتها!X120</f>
        <v>0</v>
      </c>
    </row>
    <row r="912" spans="1:6" ht="29.25" customHeight="1" thickBot="1" x14ac:dyDescent="0.3">
      <c r="A912" s="133"/>
      <c r="B912" s="134"/>
      <c r="C912" s="135" t="s">
        <v>795</v>
      </c>
      <c r="D912" s="136"/>
      <c r="E912" s="136"/>
      <c r="F912" s="137" t="e">
        <f>SUM(F905:F911)</f>
        <v>#DIV/0!</v>
      </c>
    </row>
    <row r="913" spans="1:6" ht="29.25" customHeight="1" x14ac:dyDescent="0.25">
      <c r="A913" s="111" t="s">
        <v>581</v>
      </c>
      <c r="B913" s="112" t="s">
        <v>278</v>
      </c>
      <c r="C913" s="113" t="s">
        <v>150</v>
      </c>
      <c r="D913" s="114">
        <v>20</v>
      </c>
      <c r="E913" s="114"/>
      <c r="F913" s="138" t="e">
        <f>قیمتها!$L$102</f>
        <v>#DIV/0!</v>
      </c>
    </row>
    <row r="914" spans="1:6" ht="29.25" customHeight="1" x14ac:dyDescent="0.25">
      <c r="A914" s="117"/>
      <c r="B914" s="118"/>
      <c r="C914" s="119" t="s">
        <v>160</v>
      </c>
      <c r="D914" s="120">
        <v>15</v>
      </c>
      <c r="E914" s="120"/>
      <c r="F914" s="121" t="e">
        <f>قیمتها!$L$88</f>
        <v>#DIV/0!</v>
      </c>
    </row>
    <row r="915" spans="1:6" ht="29.25" customHeight="1" x14ac:dyDescent="0.25">
      <c r="A915" s="117"/>
      <c r="B915" s="118"/>
      <c r="C915" s="119" t="s">
        <v>113</v>
      </c>
      <c r="D915" s="120">
        <v>0.12</v>
      </c>
      <c r="E915" s="120"/>
      <c r="F915" s="121" t="e">
        <f>(قیمتها!$L$25/100)*D915</f>
        <v>#DIV/0!</v>
      </c>
    </row>
    <row r="916" spans="1:6" ht="29.25" customHeight="1" x14ac:dyDescent="0.25">
      <c r="A916" s="117"/>
      <c r="B916" s="118"/>
      <c r="C916" s="119" t="s">
        <v>114</v>
      </c>
      <c r="D916" s="120" t="s">
        <v>140</v>
      </c>
      <c r="E916" s="120"/>
      <c r="F916" s="122">
        <f>قیمتها!$R$136</f>
        <v>0</v>
      </c>
    </row>
    <row r="917" spans="1:6" ht="29.25" customHeight="1" x14ac:dyDescent="0.25">
      <c r="A917" s="117"/>
      <c r="B917" s="118"/>
      <c r="C917" s="119" t="s">
        <v>98</v>
      </c>
      <c r="D917" s="120" t="s">
        <v>141</v>
      </c>
      <c r="E917" s="120"/>
      <c r="F917" s="122">
        <f>قیمتها!$R$89</f>
        <v>0</v>
      </c>
    </row>
    <row r="918" spans="1:6" ht="29.25" customHeight="1" x14ac:dyDescent="0.25">
      <c r="A918" s="117"/>
      <c r="B918" s="118"/>
      <c r="C918" s="119" t="s">
        <v>107</v>
      </c>
      <c r="D918" s="120" t="s">
        <v>84</v>
      </c>
      <c r="E918" s="120"/>
      <c r="F918" s="122">
        <f>قیمتها!$R$120</f>
        <v>0</v>
      </c>
    </row>
    <row r="919" spans="1:6" ht="29.25" customHeight="1" x14ac:dyDescent="0.25">
      <c r="A919" s="117"/>
      <c r="B919" s="118"/>
      <c r="C919" s="119" t="s">
        <v>142</v>
      </c>
      <c r="D919" s="120"/>
      <c r="E919" s="120"/>
      <c r="F919" s="122">
        <f>قیمتها!X131</f>
        <v>0</v>
      </c>
    </row>
    <row r="920" spans="1:6" ht="29.25" customHeight="1" thickBot="1" x14ac:dyDescent="0.3">
      <c r="A920" s="124"/>
      <c r="B920" s="125"/>
      <c r="C920" s="126" t="s">
        <v>795</v>
      </c>
      <c r="D920" s="127"/>
      <c r="E920" s="127"/>
      <c r="F920" s="128" t="e">
        <f>SUM(F913:F919)</f>
        <v>#DIV/0!</v>
      </c>
    </row>
    <row r="921" spans="1:6" ht="29.25" customHeight="1" x14ac:dyDescent="0.25">
      <c r="A921" s="129" t="s">
        <v>581</v>
      </c>
      <c r="B921" s="130" t="s">
        <v>121</v>
      </c>
      <c r="C921" s="113" t="s">
        <v>135</v>
      </c>
      <c r="D921" s="114">
        <v>20</v>
      </c>
      <c r="E921" s="114"/>
      <c r="F921" s="115" t="e">
        <f>قیمتها!$L$16</f>
        <v>#DIV/0!</v>
      </c>
    </row>
    <row r="922" spans="1:6" ht="29.25" customHeight="1" x14ac:dyDescent="0.25">
      <c r="A922" s="131"/>
      <c r="B922" s="132"/>
      <c r="C922" s="119" t="s">
        <v>45</v>
      </c>
      <c r="D922" s="120" t="s">
        <v>84</v>
      </c>
      <c r="E922" s="120"/>
      <c r="F922" s="122">
        <f>قیمتها!$R$25</f>
        <v>0</v>
      </c>
    </row>
    <row r="923" spans="1:6" ht="29.25" customHeight="1" x14ac:dyDescent="0.25">
      <c r="A923" s="131"/>
      <c r="B923" s="132"/>
      <c r="C923" s="119" t="s">
        <v>116</v>
      </c>
      <c r="D923" s="120">
        <v>0.12</v>
      </c>
      <c r="E923" s="120"/>
      <c r="F923" s="121" t="e">
        <f>(قیمتها!$L$25/100)*D923</f>
        <v>#DIV/0!</v>
      </c>
    </row>
    <row r="924" spans="1:6" ht="29.25" customHeight="1" x14ac:dyDescent="0.25">
      <c r="A924" s="131"/>
      <c r="B924" s="132"/>
      <c r="C924" s="119" t="s">
        <v>98</v>
      </c>
      <c r="D924" s="120" t="s">
        <v>141</v>
      </c>
      <c r="E924" s="120"/>
      <c r="F924" s="122">
        <f>قیمتها!$R$89</f>
        <v>0</v>
      </c>
    </row>
    <row r="925" spans="1:6" ht="29.25" customHeight="1" x14ac:dyDescent="0.25">
      <c r="A925" s="131"/>
      <c r="B925" s="132"/>
      <c r="C925" s="119" t="s">
        <v>12</v>
      </c>
      <c r="D925" s="120" t="s">
        <v>140</v>
      </c>
      <c r="E925" s="120"/>
      <c r="F925" s="122">
        <f>قیمتها!$R$136</f>
        <v>0</v>
      </c>
    </row>
    <row r="926" spans="1:6" ht="29.25" customHeight="1" x14ac:dyDescent="0.25">
      <c r="A926" s="131"/>
      <c r="B926" s="132"/>
      <c r="C926" s="119" t="s">
        <v>107</v>
      </c>
      <c r="D926" s="120" t="s">
        <v>84</v>
      </c>
      <c r="E926" s="120"/>
      <c r="F926" s="122">
        <f>قیمتها!$R$120</f>
        <v>0</v>
      </c>
    </row>
    <row r="927" spans="1:6" ht="29.25" customHeight="1" x14ac:dyDescent="0.25">
      <c r="A927" s="131"/>
      <c r="B927" s="132"/>
      <c r="C927" s="119" t="s">
        <v>142</v>
      </c>
      <c r="D927" s="120"/>
      <c r="E927" s="120"/>
      <c r="F927" s="122">
        <f>قیمتها!X118</f>
        <v>0</v>
      </c>
    </row>
    <row r="928" spans="1:6" ht="29.25" customHeight="1" thickBot="1" x14ac:dyDescent="0.3">
      <c r="A928" s="133"/>
      <c r="B928" s="134"/>
      <c r="C928" s="135" t="s">
        <v>795</v>
      </c>
      <c r="D928" s="136"/>
      <c r="E928" s="136"/>
      <c r="F928" s="137" t="e">
        <f>SUM(F921:F927)</f>
        <v>#DIV/0!</v>
      </c>
    </row>
    <row r="929" spans="1:6" ht="29.25" customHeight="1" x14ac:dyDescent="0.25">
      <c r="A929" s="111" t="s">
        <v>581</v>
      </c>
      <c r="B929" s="112" t="s">
        <v>122</v>
      </c>
      <c r="C929" s="113" t="s">
        <v>148</v>
      </c>
      <c r="D929" s="114">
        <v>30</v>
      </c>
      <c r="E929" s="114"/>
      <c r="F929" s="115" t="e">
        <f>قیمتها!$L$28</f>
        <v>#DIV/0!</v>
      </c>
    </row>
    <row r="930" spans="1:6" ht="29.25" customHeight="1" x14ac:dyDescent="0.25">
      <c r="A930" s="117"/>
      <c r="B930" s="118"/>
      <c r="C930" s="119" t="s">
        <v>160</v>
      </c>
      <c r="D930" s="120">
        <v>15</v>
      </c>
      <c r="E930" s="120"/>
      <c r="F930" s="121" t="e">
        <f>قیمتها!$L$88</f>
        <v>#DIV/0!</v>
      </c>
    </row>
    <row r="931" spans="1:6" ht="29.25" customHeight="1" x14ac:dyDescent="0.25">
      <c r="A931" s="117"/>
      <c r="B931" s="118"/>
      <c r="C931" s="119" t="s">
        <v>113</v>
      </c>
      <c r="D931" s="120">
        <v>0.12</v>
      </c>
      <c r="E931" s="120"/>
      <c r="F931" s="121" t="e">
        <f>(قیمتها!$L$25/100)*D931</f>
        <v>#DIV/0!</v>
      </c>
    </row>
    <row r="932" spans="1:6" ht="29.25" customHeight="1" x14ac:dyDescent="0.25">
      <c r="A932" s="117"/>
      <c r="B932" s="118"/>
      <c r="C932" s="119" t="s">
        <v>114</v>
      </c>
      <c r="D932" s="120" t="s">
        <v>140</v>
      </c>
      <c r="E932" s="120"/>
      <c r="F932" s="122">
        <f>قیمتها!$R$136</f>
        <v>0</v>
      </c>
    </row>
    <row r="933" spans="1:6" ht="29.25" customHeight="1" x14ac:dyDescent="0.25">
      <c r="A933" s="117"/>
      <c r="B933" s="118"/>
      <c r="C933" s="119" t="s">
        <v>98</v>
      </c>
      <c r="D933" s="120" t="s">
        <v>141</v>
      </c>
      <c r="E933" s="120"/>
      <c r="F933" s="122">
        <f>قیمتها!$R$89</f>
        <v>0</v>
      </c>
    </row>
    <row r="934" spans="1:6" ht="29.25" customHeight="1" x14ac:dyDescent="0.25">
      <c r="A934" s="117"/>
      <c r="B934" s="118"/>
      <c r="C934" s="119" t="s">
        <v>107</v>
      </c>
      <c r="D934" s="120" t="s">
        <v>84</v>
      </c>
      <c r="E934" s="120"/>
      <c r="F934" s="122">
        <f>قیمتها!$R$120</f>
        <v>0</v>
      </c>
    </row>
    <row r="935" spans="1:6" ht="29.25" customHeight="1" x14ac:dyDescent="0.25">
      <c r="A935" s="117"/>
      <c r="B935" s="118"/>
      <c r="C935" s="119" t="s">
        <v>142</v>
      </c>
      <c r="D935" s="120"/>
      <c r="E935" s="120"/>
      <c r="F935" s="122">
        <f>قیمتها!X129</f>
        <v>0</v>
      </c>
    </row>
    <row r="936" spans="1:6" ht="29.25" customHeight="1" thickBot="1" x14ac:dyDescent="0.3">
      <c r="A936" s="124"/>
      <c r="B936" s="125"/>
      <c r="C936" s="126" t="s">
        <v>795</v>
      </c>
      <c r="D936" s="127"/>
      <c r="E936" s="127"/>
      <c r="F936" s="128" t="e">
        <f>SUM(F929:F935)</f>
        <v>#DIV/0!</v>
      </c>
    </row>
    <row r="937" spans="1:6" ht="29.25" customHeight="1" x14ac:dyDescent="0.25">
      <c r="A937" s="129" t="s">
        <v>581</v>
      </c>
      <c r="B937" s="130" t="s">
        <v>784</v>
      </c>
      <c r="C937" s="113" t="s">
        <v>160</v>
      </c>
      <c r="D937" s="114">
        <v>15</v>
      </c>
      <c r="E937" s="114"/>
      <c r="F937" s="115" t="e">
        <f>قیمتها!$L$88</f>
        <v>#DIV/0!</v>
      </c>
    </row>
    <row r="938" spans="1:6" ht="29.25" customHeight="1" x14ac:dyDescent="0.25">
      <c r="A938" s="131"/>
      <c r="B938" s="132"/>
      <c r="C938" s="119" t="s">
        <v>149</v>
      </c>
      <c r="D938" s="120" t="s">
        <v>84</v>
      </c>
      <c r="E938" s="120"/>
      <c r="F938" s="121" t="e">
        <f>قیمتها!$L$77</f>
        <v>#DIV/0!</v>
      </c>
    </row>
    <row r="939" spans="1:6" ht="29.25" customHeight="1" x14ac:dyDescent="0.25">
      <c r="A939" s="131"/>
      <c r="B939" s="132"/>
      <c r="C939" s="119" t="s">
        <v>462</v>
      </c>
      <c r="D939" s="120" t="s">
        <v>84</v>
      </c>
      <c r="E939" s="120"/>
      <c r="F939" s="121" t="e">
        <f>قیمتها!$L$76</f>
        <v>#DIV/0!</v>
      </c>
    </row>
    <row r="940" spans="1:6" ht="29.25" customHeight="1" x14ac:dyDescent="0.25">
      <c r="A940" s="131"/>
      <c r="B940" s="132"/>
      <c r="C940" s="119" t="s">
        <v>116</v>
      </c>
      <c r="D940" s="120">
        <v>0.12</v>
      </c>
      <c r="E940" s="120"/>
      <c r="F940" s="121" t="e">
        <f>(قیمتها!$L$25/100)*D940</f>
        <v>#DIV/0!</v>
      </c>
    </row>
    <row r="941" spans="1:6" ht="29.25" customHeight="1" x14ac:dyDescent="0.25">
      <c r="A941" s="131"/>
      <c r="B941" s="132"/>
      <c r="C941" s="119" t="s">
        <v>98</v>
      </c>
      <c r="D941" s="120" t="s">
        <v>141</v>
      </c>
      <c r="E941" s="120"/>
      <c r="F941" s="122">
        <f>قیمتها!$R$89</f>
        <v>0</v>
      </c>
    </row>
    <row r="942" spans="1:6" ht="29.25" customHeight="1" x14ac:dyDescent="0.25">
      <c r="A942" s="131"/>
      <c r="B942" s="132"/>
      <c r="C942" s="119" t="s">
        <v>12</v>
      </c>
      <c r="D942" s="120">
        <v>1</v>
      </c>
      <c r="E942" s="120"/>
      <c r="F942" s="122">
        <f>قیمتها!$R$136</f>
        <v>0</v>
      </c>
    </row>
    <row r="943" spans="1:6" ht="29.25" customHeight="1" x14ac:dyDescent="0.25">
      <c r="A943" s="131"/>
      <c r="B943" s="132"/>
      <c r="C943" s="119" t="s">
        <v>107</v>
      </c>
      <c r="D943" s="120" t="s">
        <v>84</v>
      </c>
      <c r="E943" s="120"/>
      <c r="F943" s="122">
        <f>قیمتها!$R$120</f>
        <v>0</v>
      </c>
    </row>
    <row r="944" spans="1:6" ht="29.25" customHeight="1" x14ac:dyDescent="0.25">
      <c r="A944" s="131"/>
      <c r="B944" s="132"/>
      <c r="C944" s="119" t="s">
        <v>142</v>
      </c>
      <c r="D944" s="120"/>
      <c r="E944" s="120"/>
      <c r="F944" s="122">
        <f>قیمتها!X126</f>
        <v>0</v>
      </c>
    </row>
    <row r="945" spans="1:6" ht="29.25" customHeight="1" thickBot="1" x14ac:dyDescent="0.3">
      <c r="A945" s="133"/>
      <c r="B945" s="134"/>
      <c r="C945" s="135" t="s">
        <v>795</v>
      </c>
      <c r="D945" s="136"/>
      <c r="E945" s="136"/>
      <c r="F945" s="137" t="e">
        <f>SUM(F937:F944)</f>
        <v>#DIV/0!</v>
      </c>
    </row>
    <row r="946" spans="1:6" ht="29.25" customHeight="1" x14ac:dyDescent="0.25">
      <c r="A946" s="111" t="s">
        <v>581</v>
      </c>
      <c r="B946" s="112" t="s">
        <v>120</v>
      </c>
      <c r="C946" s="113" t="s">
        <v>135</v>
      </c>
      <c r="D946" s="114">
        <v>20</v>
      </c>
      <c r="E946" s="114"/>
      <c r="F946" s="115" t="e">
        <f>قیمتها!$L$16</f>
        <v>#DIV/0!</v>
      </c>
    </row>
    <row r="947" spans="1:6" ht="29.25" customHeight="1" x14ac:dyDescent="0.25">
      <c r="A947" s="117"/>
      <c r="B947" s="118"/>
      <c r="C947" s="119" t="s">
        <v>100</v>
      </c>
      <c r="D947" s="120" t="s">
        <v>102</v>
      </c>
      <c r="E947" s="120"/>
      <c r="F947" s="121">
        <f>قیمتها!$R$33</f>
        <v>0</v>
      </c>
    </row>
    <row r="948" spans="1:6" ht="29.25" customHeight="1" x14ac:dyDescent="0.25">
      <c r="A948" s="117"/>
      <c r="B948" s="118"/>
      <c r="C948" s="119" t="s">
        <v>113</v>
      </c>
      <c r="D948" s="120">
        <v>0.12</v>
      </c>
      <c r="E948" s="120"/>
      <c r="F948" s="121" t="e">
        <f>(قیمتها!$L$25/100)*D948</f>
        <v>#DIV/0!</v>
      </c>
    </row>
    <row r="949" spans="1:6" ht="29.25" customHeight="1" x14ac:dyDescent="0.25">
      <c r="A949" s="117"/>
      <c r="B949" s="118"/>
      <c r="C949" s="119" t="s">
        <v>114</v>
      </c>
      <c r="D949" s="120" t="s">
        <v>140</v>
      </c>
      <c r="E949" s="120"/>
      <c r="F949" s="122">
        <f>قیمتها!$R$136</f>
        <v>0</v>
      </c>
    </row>
    <row r="950" spans="1:6" ht="29.25" customHeight="1" x14ac:dyDescent="0.25">
      <c r="A950" s="117"/>
      <c r="B950" s="118"/>
      <c r="C950" s="119" t="s">
        <v>98</v>
      </c>
      <c r="D950" s="120" t="s">
        <v>141</v>
      </c>
      <c r="E950" s="120"/>
      <c r="F950" s="122">
        <f>قیمتها!$R$89</f>
        <v>0</v>
      </c>
    </row>
    <row r="951" spans="1:6" ht="29.25" customHeight="1" x14ac:dyDescent="0.25">
      <c r="A951" s="117"/>
      <c r="B951" s="118"/>
      <c r="C951" s="119" t="s">
        <v>107</v>
      </c>
      <c r="D951" s="120" t="s">
        <v>84</v>
      </c>
      <c r="E951" s="120"/>
      <c r="F951" s="122">
        <f>قیمتها!$R$120</f>
        <v>0</v>
      </c>
    </row>
    <row r="952" spans="1:6" ht="29.25" customHeight="1" x14ac:dyDescent="0.25">
      <c r="A952" s="117"/>
      <c r="B952" s="118"/>
      <c r="C952" s="119" t="s">
        <v>142</v>
      </c>
      <c r="D952" s="120"/>
      <c r="E952" s="120"/>
      <c r="F952" s="122">
        <f>قیمتها!X120</f>
        <v>0</v>
      </c>
    </row>
    <row r="953" spans="1:6" ht="29.25" customHeight="1" thickBot="1" x14ac:dyDescent="0.3">
      <c r="A953" s="124"/>
      <c r="B953" s="125"/>
      <c r="C953" s="126" t="s">
        <v>795</v>
      </c>
      <c r="D953" s="127"/>
      <c r="E953" s="127"/>
      <c r="F953" s="128" t="e">
        <f>SUM(F946:F952)</f>
        <v>#DIV/0!</v>
      </c>
    </row>
    <row r="954" spans="1:6" ht="29.25" customHeight="1" x14ac:dyDescent="0.25">
      <c r="A954" s="129" t="s">
        <v>581</v>
      </c>
      <c r="B954" s="130" t="s">
        <v>785</v>
      </c>
      <c r="C954" s="113" t="s">
        <v>135</v>
      </c>
      <c r="D954" s="114">
        <v>20</v>
      </c>
      <c r="E954" s="114"/>
      <c r="F954" s="115" t="e">
        <f>قیمتها!$L$16</f>
        <v>#DIV/0!</v>
      </c>
    </row>
    <row r="955" spans="1:6" ht="29.25" customHeight="1" x14ac:dyDescent="0.25">
      <c r="A955" s="131"/>
      <c r="B955" s="132"/>
      <c r="C955" s="119" t="s">
        <v>160</v>
      </c>
      <c r="D955" s="120">
        <v>15</v>
      </c>
      <c r="E955" s="120"/>
      <c r="F955" s="121" t="e">
        <f>قیمتها!$L$88</f>
        <v>#DIV/0!</v>
      </c>
    </row>
    <row r="956" spans="1:6" ht="29.25" customHeight="1" x14ac:dyDescent="0.25">
      <c r="A956" s="131"/>
      <c r="B956" s="132"/>
      <c r="C956" s="119" t="s">
        <v>462</v>
      </c>
      <c r="D956" s="120" t="s">
        <v>84</v>
      </c>
      <c r="E956" s="120"/>
      <c r="F956" s="121" t="e">
        <f>قیمتها!$L$76</f>
        <v>#DIV/0!</v>
      </c>
    </row>
    <row r="957" spans="1:6" ht="29.25" customHeight="1" x14ac:dyDescent="0.25">
      <c r="A957" s="131"/>
      <c r="B957" s="132"/>
      <c r="C957" s="119" t="s">
        <v>113</v>
      </c>
      <c r="D957" s="120">
        <v>0.12</v>
      </c>
      <c r="E957" s="120"/>
      <c r="F957" s="121" t="e">
        <f>(قیمتها!$L$25/100)*D957</f>
        <v>#DIV/0!</v>
      </c>
    </row>
    <row r="958" spans="1:6" ht="29.25" customHeight="1" x14ac:dyDescent="0.25">
      <c r="A958" s="131"/>
      <c r="B958" s="132"/>
      <c r="C958" s="119" t="s">
        <v>114</v>
      </c>
      <c r="D958" s="120" t="s">
        <v>140</v>
      </c>
      <c r="E958" s="120"/>
      <c r="F958" s="122">
        <f>قیمتها!$R$136</f>
        <v>0</v>
      </c>
    </row>
    <row r="959" spans="1:6" ht="29.25" customHeight="1" x14ac:dyDescent="0.25">
      <c r="A959" s="131"/>
      <c r="B959" s="132"/>
      <c r="C959" s="119" t="s">
        <v>98</v>
      </c>
      <c r="D959" s="120" t="s">
        <v>141</v>
      </c>
      <c r="E959" s="120"/>
      <c r="F959" s="122">
        <f>قیمتها!$R$89</f>
        <v>0</v>
      </c>
    </row>
    <row r="960" spans="1:6" ht="29.25" customHeight="1" x14ac:dyDescent="0.25">
      <c r="A960" s="131"/>
      <c r="B960" s="132"/>
      <c r="C960" s="119" t="s">
        <v>107</v>
      </c>
      <c r="D960" s="120" t="s">
        <v>84</v>
      </c>
      <c r="E960" s="120"/>
      <c r="F960" s="122">
        <f>قیمتها!$R$120</f>
        <v>0</v>
      </c>
    </row>
    <row r="961" spans="1:6" ht="29.25" customHeight="1" x14ac:dyDescent="0.25">
      <c r="A961" s="131"/>
      <c r="B961" s="132"/>
      <c r="C961" s="119" t="s">
        <v>142</v>
      </c>
      <c r="D961" s="120"/>
      <c r="E961" s="120"/>
      <c r="F961" s="122">
        <f>قیمتها!X125</f>
        <v>0</v>
      </c>
    </row>
    <row r="962" spans="1:6" ht="29.25" customHeight="1" thickBot="1" x14ac:dyDescent="0.3">
      <c r="A962" s="133"/>
      <c r="B962" s="134"/>
      <c r="C962" s="135" t="s">
        <v>795</v>
      </c>
      <c r="D962" s="136"/>
      <c r="E962" s="136"/>
      <c r="F962" s="137" t="e">
        <f>SUM(F954:F961)</f>
        <v>#DIV/0!</v>
      </c>
    </row>
    <row r="963" spans="1:6" ht="29.25" customHeight="1" x14ac:dyDescent="0.25">
      <c r="A963" s="111" t="s">
        <v>709</v>
      </c>
      <c r="B963" s="112" t="s">
        <v>710</v>
      </c>
      <c r="C963" s="113" t="s">
        <v>677</v>
      </c>
      <c r="D963" s="114">
        <v>150</v>
      </c>
      <c r="E963" s="114"/>
      <c r="F963" s="115" t="e">
        <f>(قیمتها!$L$65/100)*D963</f>
        <v>#DIV/0!</v>
      </c>
    </row>
    <row r="964" spans="1:6" ht="29.25" customHeight="1" x14ac:dyDescent="0.25">
      <c r="A964" s="117"/>
      <c r="B964" s="118"/>
      <c r="C964" s="119" t="s">
        <v>682</v>
      </c>
      <c r="D964" s="120" t="s">
        <v>84</v>
      </c>
      <c r="E964" s="120"/>
      <c r="F964" s="121">
        <f>قیمتها!$R$135</f>
        <v>0</v>
      </c>
    </row>
    <row r="965" spans="1:6" ht="29.25" customHeight="1" x14ac:dyDescent="0.25">
      <c r="A965" s="117"/>
      <c r="B965" s="118"/>
      <c r="C965" s="119" t="s">
        <v>54</v>
      </c>
      <c r="D965" s="120">
        <v>60</v>
      </c>
      <c r="E965" s="120"/>
      <c r="F965" s="121">
        <f>قیمتها!$R$43</f>
        <v>0</v>
      </c>
    </row>
    <row r="966" spans="1:6" ht="29.25" customHeight="1" x14ac:dyDescent="0.25">
      <c r="A966" s="117"/>
      <c r="B966" s="118"/>
      <c r="C966" s="119" t="s">
        <v>248</v>
      </c>
      <c r="D966" s="120">
        <v>50</v>
      </c>
      <c r="E966" s="120"/>
      <c r="F966" s="122">
        <f>قیمتها!$R$102</f>
        <v>0</v>
      </c>
    </row>
    <row r="967" spans="1:6" ht="29.25" customHeight="1" x14ac:dyDescent="0.25">
      <c r="A967" s="117"/>
      <c r="B967" s="118"/>
      <c r="C967" s="119" t="s">
        <v>688</v>
      </c>
      <c r="D967" s="120">
        <v>20</v>
      </c>
      <c r="E967" s="120"/>
      <c r="F967" s="121" t="e">
        <f>(قیمتها!$L$92/100)*D967</f>
        <v>#DIV/0!</v>
      </c>
    </row>
    <row r="968" spans="1:6" ht="29.25" customHeight="1" x14ac:dyDescent="0.25">
      <c r="A968" s="117"/>
      <c r="B968" s="118"/>
      <c r="C968" s="119" t="s">
        <v>68</v>
      </c>
      <c r="D968" s="120">
        <v>20</v>
      </c>
      <c r="E968" s="120"/>
      <c r="F968" s="121" t="e">
        <f>(قیمتها!$L$83/100)*D968</f>
        <v>#DIV/0!</v>
      </c>
    </row>
    <row r="969" spans="1:6" ht="29.25" customHeight="1" x14ac:dyDescent="0.25">
      <c r="A969" s="117"/>
      <c r="B969" s="118"/>
      <c r="C969" s="119" t="s">
        <v>800</v>
      </c>
      <c r="D969" s="120" t="s">
        <v>84</v>
      </c>
      <c r="E969" s="120"/>
      <c r="F969" s="121" t="e">
        <f>قیمتها!$L$56</f>
        <v>#DIV/0!</v>
      </c>
    </row>
    <row r="970" spans="1:6" ht="29.25" customHeight="1" x14ac:dyDescent="0.25">
      <c r="A970" s="117"/>
      <c r="B970" s="118"/>
      <c r="C970" s="119" t="s">
        <v>690</v>
      </c>
      <c r="D970" s="120" t="s">
        <v>84</v>
      </c>
      <c r="E970" s="120"/>
      <c r="F970" s="121">
        <f>قیمتها!$R$83</f>
        <v>0</v>
      </c>
    </row>
    <row r="971" spans="1:6" ht="29.25" customHeight="1" x14ac:dyDescent="0.25">
      <c r="A971" s="117"/>
      <c r="B971" s="118"/>
      <c r="C971" s="119" t="s">
        <v>809</v>
      </c>
      <c r="D971" s="120" t="s">
        <v>84</v>
      </c>
      <c r="E971" s="120"/>
      <c r="F971" s="121">
        <f>قیمتها!$R$91</f>
        <v>0</v>
      </c>
    </row>
    <row r="972" spans="1:6" ht="29.25" customHeight="1" x14ac:dyDescent="0.25">
      <c r="A972" s="117"/>
      <c r="B972" s="118"/>
      <c r="C972" s="119" t="s">
        <v>205</v>
      </c>
      <c r="D972" s="120">
        <v>30</v>
      </c>
      <c r="E972" s="120"/>
      <c r="F972" s="121" t="e">
        <f>(قیمتها!$L$41/100)*D972</f>
        <v>#DIV/0!</v>
      </c>
    </row>
    <row r="973" spans="1:6" ht="29.25" customHeight="1" x14ac:dyDescent="0.25">
      <c r="A973" s="117"/>
      <c r="B973" s="118"/>
      <c r="C973" s="119" t="s">
        <v>692</v>
      </c>
      <c r="D973" s="120" t="s">
        <v>32</v>
      </c>
      <c r="E973" s="120"/>
      <c r="F973" s="121">
        <f>(قیمتها!$R$141/100)*10</f>
        <v>0</v>
      </c>
    </row>
    <row r="974" spans="1:6" ht="29.25" customHeight="1" x14ac:dyDescent="0.25">
      <c r="A974" s="117"/>
      <c r="B974" s="118"/>
      <c r="C974" s="119" t="s">
        <v>142</v>
      </c>
      <c r="D974" s="120"/>
      <c r="E974" s="120"/>
      <c r="F974" s="122">
        <f>قیمتها!X112</f>
        <v>0</v>
      </c>
    </row>
    <row r="975" spans="1:6" ht="29.25" customHeight="1" thickBot="1" x14ac:dyDescent="0.3">
      <c r="A975" s="124"/>
      <c r="B975" s="125"/>
      <c r="C975" s="126" t="s">
        <v>795</v>
      </c>
      <c r="D975" s="127"/>
      <c r="E975" s="127"/>
      <c r="F975" s="128" t="e">
        <f>SUM(F963:F974)</f>
        <v>#DIV/0!</v>
      </c>
    </row>
    <row r="976" spans="1:6" ht="29.25" customHeight="1" x14ac:dyDescent="0.25">
      <c r="A976" s="129" t="s">
        <v>709</v>
      </c>
      <c r="B976" s="130" t="s">
        <v>711</v>
      </c>
      <c r="C976" s="113" t="s">
        <v>668</v>
      </c>
      <c r="D976" s="114">
        <v>120</v>
      </c>
      <c r="E976" s="114"/>
      <c r="F976" s="115" t="e">
        <f>(قیمتها!$L$61/100)*D976</f>
        <v>#DIV/0!</v>
      </c>
    </row>
    <row r="977" spans="1:6" ht="29.25" customHeight="1" x14ac:dyDescent="0.25">
      <c r="A977" s="131"/>
      <c r="B977" s="132"/>
      <c r="C977" s="119" t="s">
        <v>682</v>
      </c>
      <c r="D977" s="120" t="s">
        <v>84</v>
      </c>
      <c r="E977" s="120"/>
      <c r="F977" s="121">
        <f>قیمتها!$R$135</f>
        <v>0</v>
      </c>
    </row>
    <row r="978" spans="1:6" ht="29.25" customHeight="1" x14ac:dyDescent="0.25">
      <c r="A978" s="131"/>
      <c r="B978" s="132"/>
      <c r="C978" s="119" t="s">
        <v>54</v>
      </c>
      <c r="D978" s="120">
        <v>60</v>
      </c>
      <c r="E978" s="120"/>
      <c r="F978" s="121">
        <f>قیمتها!$R$43</f>
        <v>0</v>
      </c>
    </row>
    <row r="979" spans="1:6" ht="29.25" customHeight="1" x14ac:dyDescent="0.25">
      <c r="A979" s="131"/>
      <c r="B979" s="132"/>
      <c r="C979" s="119" t="s">
        <v>248</v>
      </c>
      <c r="D979" s="120">
        <v>50</v>
      </c>
      <c r="E979" s="120"/>
      <c r="F979" s="122">
        <f>قیمتها!$R$102</f>
        <v>0</v>
      </c>
    </row>
    <row r="980" spans="1:6" ht="29.25" customHeight="1" x14ac:dyDescent="0.25">
      <c r="A980" s="131"/>
      <c r="B980" s="132"/>
      <c r="C980" s="119" t="s">
        <v>688</v>
      </c>
      <c r="D980" s="120">
        <v>20</v>
      </c>
      <c r="E980" s="120"/>
      <c r="F980" s="121" t="e">
        <f>(قیمتها!$L$92/100)*D980</f>
        <v>#DIV/0!</v>
      </c>
    </row>
    <row r="981" spans="1:6" ht="29.25" customHeight="1" x14ac:dyDescent="0.25">
      <c r="A981" s="131"/>
      <c r="B981" s="132"/>
      <c r="C981" s="119" t="s">
        <v>68</v>
      </c>
      <c r="D981" s="120">
        <v>20</v>
      </c>
      <c r="E981" s="120"/>
      <c r="F981" s="121" t="e">
        <f>(قیمتها!$L$83/100)*D981</f>
        <v>#DIV/0!</v>
      </c>
    </row>
    <row r="982" spans="1:6" ht="29.25" customHeight="1" x14ac:dyDescent="0.25">
      <c r="A982" s="131"/>
      <c r="B982" s="132"/>
      <c r="C982" s="119" t="s">
        <v>800</v>
      </c>
      <c r="D982" s="120" t="s">
        <v>84</v>
      </c>
      <c r="E982" s="120"/>
      <c r="F982" s="121" t="e">
        <f>قیمتها!$L$56</f>
        <v>#DIV/0!</v>
      </c>
    </row>
    <row r="983" spans="1:6" ht="29.25" customHeight="1" x14ac:dyDescent="0.25">
      <c r="A983" s="131"/>
      <c r="B983" s="132"/>
      <c r="C983" s="119" t="s">
        <v>690</v>
      </c>
      <c r="D983" s="120" t="s">
        <v>84</v>
      </c>
      <c r="E983" s="120"/>
      <c r="F983" s="121">
        <f>قیمتها!$R$83</f>
        <v>0</v>
      </c>
    </row>
    <row r="984" spans="1:6" ht="29.25" customHeight="1" x14ac:dyDescent="0.25">
      <c r="A984" s="131"/>
      <c r="B984" s="132"/>
      <c r="C984" s="119" t="s">
        <v>809</v>
      </c>
      <c r="D984" s="120" t="s">
        <v>84</v>
      </c>
      <c r="E984" s="120"/>
      <c r="F984" s="121">
        <f>قیمتها!$R$91</f>
        <v>0</v>
      </c>
    </row>
    <row r="985" spans="1:6" ht="29.25" customHeight="1" x14ac:dyDescent="0.25">
      <c r="A985" s="131"/>
      <c r="B985" s="132"/>
      <c r="C985" s="119" t="s">
        <v>205</v>
      </c>
      <c r="D985" s="120">
        <v>30</v>
      </c>
      <c r="E985" s="120"/>
      <c r="F985" s="121" t="e">
        <f>(قیمتها!$L$41/100)*D985</f>
        <v>#DIV/0!</v>
      </c>
    </row>
    <row r="986" spans="1:6" ht="29.25" customHeight="1" x14ac:dyDescent="0.25">
      <c r="A986" s="131"/>
      <c r="B986" s="132"/>
      <c r="C986" s="119" t="s">
        <v>692</v>
      </c>
      <c r="D986" s="120" t="s">
        <v>32</v>
      </c>
      <c r="E986" s="120"/>
      <c r="F986" s="121">
        <f>(قیمتها!$R$141/100)*10</f>
        <v>0</v>
      </c>
    </row>
    <row r="987" spans="1:6" ht="29.25" customHeight="1" x14ac:dyDescent="0.25">
      <c r="A987" s="131"/>
      <c r="B987" s="132"/>
      <c r="C987" s="119" t="s">
        <v>142</v>
      </c>
      <c r="D987" s="120"/>
      <c r="E987" s="120"/>
      <c r="F987" s="122">
        <f>قیمتها!X99</f>
        <v>0</v>
      </c>
    </row>
    <row r="988" spans="1:6" ht="29.25" customHeight="1" thickBot="1" x14ac:dyDescent="0.3">
      <c r="A988" s="133"/>
      <c r="B988" s="134"/>
      <c r="C988" s="135" t="s">
        <v>795</v>
      </c>
      <c r="D988" s="136"/>
      <c r="E988" s="136"/>
      <c r="F988" s="137" t="e">
        <f>SUM(F976:F987)</f>
        <v>#DIV/0!</v>
      </c>
    </row>
    <row r="989" spans="1:6" ht="29.25" customHeight="1" x14ac:dyDescent="0.25">
      <c r="A989" s="111" t="s">
        <v>709</v>
      </c>
      <c r="B989" s="112" t="s">
        <v>712</v>
      </c>
      <c r="C989" s="113" t="s">
        <v>669</v>
      </c>
      <c r="D989" s="114">
        <v>120</v>
      </c>
      <c r="E989" s="114"/>
      <c r="F989" s="115" t="e">
        <f>(قیمتها!$L$64/100)*D989</f>
        <v>#DIV/0!</v>
      </c>
    </row>
    <row r="990" spans="1:6" ht="29.25" customHeight="1" x14ac:dyDescent="0.25">
      <c r="A990" s="117"/>
      <c r="B990" s="118"/>
      <c r="C990" s="119" t="s">
        <v>682</v>
      </c>
      <c r="D990" s="120" t="s">
        <v>84</v>
      </c>
      <c r="E990" s="120"/>
      <c r="F990" s="121">
        <f>قیمتها!$R$135</f>
        <v>0</v>
      </c>
    </row>
    <row r="991" spans="1:6" ht="29.25" customHeight="1" x14ac:dyDescent="0.25">
      <c r="A991" s="117"/>
      <c r="B991" s="118"/>
      <c r="C991" s="119" t="s">
        <v>54</v>
      </c>
      <c r="D991" s="120">
        <v>60</v>
      </c>
      <c r="E991" s="120"/>
      <c r="F991" s="121">
        <f>قیمتها!$R$43</f>
        <v>0</v>
      </c>
    </row>
    <row r="992" spans="1:6" ht="29.25" customHeight="1" x14ac:dyDescent="0.25">
      <c r="A992" s="117"/>
      <c r="B992" s="118"/>
      <c r="C992" s="119" t="s">
        <v>248</v>
      </c>
      <c r="D992" s="120">
        <v>50</v>
      </c>
      <c r="E992" s="120"/>
      <c r="F992" s="122">
        <f>قیمتها!$R$102</f>
        <v>0</v>
      </c>
    </row>
    <row r="993" spans="1:6" ht="29.25" customHeight="1" x14ac:dyDescent="0.25">
      <c r="A993" s="117"/>
      <c r="B993" s="118"/>
      <c r="C993" s="119" t="s">
        <v>688</v>
      </c>
      <c r="D993" s="120">
        <v>20</v>
      </c>
      <c r="E993" s="120"/>
      <c r="F993" s="121" t="e">
        <f>(قیمتها!$L$92/100)*D993</f>
        <v>#DIV/0!</v>
      </c>
    </row>
    <row r="994" spans="1:6" ht="29.25" customHeight="1" x14ac:dyDescent="0.25">
      <c r="A994" s="117"/>
      <c r="B994" s="118"/>
      <c r="C994" s="119" t="s">
        <v>68</v>
      </c>
      <c r="D994" s="120">
        <v>20</v>
      </c>
      <c r="E994" s="120"/>
      <c r="F994" s="121" t="e">
        <f>(قیمتها!$L$83/100)*D994</f>
        <v>#DIV/0!</v>
      </c>
    </row>
    <row r="995" spans="1:6" ht="29.25" customHeight="1" x14ac:dyDescent="0.25">
      <c r="A995" s="117"/>
      <c r="B995" s="118"/>
      <c r="C995" s="119" t="s">
        <v>800</v>
      </c>
      <c r="D995" s="120" t="s">
        <v>84</v>
      </c>
      <c r="E995" s="120"/>
      <c r="F995" s="121" t="e">
        <f>قیمتها!$L$56</f>
        <v>#DIV/0!</v>
      </c>
    </row>
    <row r="996" spans="1:6" ht="29.25" customHeight="1" x14ac:dyDescent="0.25">
      <c r="A996" s="117"/>
      <c r="B996" s="118"/>
      <c r="C996" s="119" t="s">
        <v>690</v>
      </c>
      <c r="D996" s="120" t="s">
        <v>84</v>
      </c>
      <c r="E996" s="120"/>
      <c r="F996" s="121">
        <f>قیمتها!$R$83</f>
        <v>0</v>
      </c>
    </row>
    <row r="997" spans="1:6" ht="29.25" customHeight="1" x14ac:dyDescent="0.25">
      <c r="A997" s="117"/>
      <c r="B997" s="118"/>
      <c r="C997" s="119" t="s">
        <v>809</v>
      </c>
      <c r="D997" s="120" t="s">
        <v>84</v>
      </c>
      <c r="E997" s="120"/>
      <c r="F997" s="121">
        <f>قیمتها!$R$91</f>
        <v>0</v>
      </c>
    </row>
    <row r="998" spans="1:6" ht="29.25" customHeight="1" x14ac:dyDescent="0.25">
      <c r="A998" s="117"/>
      <c r="B998" s="118"/>
      <c r="C998" s="119" t="s">
        <v>205</v>
      </c>
      <c r="D998" s="120">
        <v>30</v>
      </c>
      <c r="E998" s="120"/>
      <c r="F998" s="121" t="e">
        <f>(قیمتها!$L$41/100)*D998</f>
        <v>#DIV/0!</v>
      </c>
    </row>
    <row r="999" spans="1:6" ht="29.25" customHeight="1" x14ac:dyDescent="0.25">
      <c r="A999" s="117"/>
      <c r="B999" s="118"/>
      <c r="C999" s="119" t="s">
        <v>692</v>
      </c>
      <c r="D999" s="120" t="s">
        <v>32</v>
      </c>
      <c r="E999" s="120"/>
      <c r="F999" s="121">
        <f>(قیمتها!$R$141/100)*10</f>
        <v>0</v>
      </c>
    </row>
    <row r="1000" spans="1:6" ht="29.25" customHeight="1" x14ac:dyDescent="0.25">
      <c r="A1000" s="117"/>
      <c r="B1000" s="118"/>
      <c r="C1000" s="119" t="s">
        <v>142</v>
      </c>
      <c r="D1000" s="120"/>
      <c r="E1000" s="120"/>
      <c r="F1000" s="122">
        <f>قیمتها!X102</f>
        <v>0</v>
      </c>
    </row>
    <row r="1001" spans="1:6" ht="29.25" customHeight="1" thickBot="1" x14ac:dyDescent="0.3">
      <c r="A1001" s="124"/>
      <c r="B1001" s="125"/>
      <c r="C1001" s="126" t="s">
        <v>795</v>
      </c>
      <c r="D1001" s="127"/>
      <c r="E1001" s="127"/>
      <c r="F1001" s="128" t="e">
        <f>SUM(F989:F1000)</f>
        <v>#DIV/0!</v>
      </c>
    </row>
    <row r="1002" spans="1:6" ht="29.25" customHeight="1" x14ac:dyDescent="0.25">
      <c r="A1002" s="129" t="s">
        <v>709</v>
      </c>
      <c r="B1002" s="130" t="s">
        <v>713</v>
      </c>
      <c r="C1002" s="113" t="s">
        <v>694</v>
      </c>
      <c r="D1002" s="114">
        <v>150</v>
      </c>
      <c r="E1002" s="114"/>
      <c r="F1002" s="115" t="e">
        <f>(قیمتها!$L$62/100)*D1002</f>
        <v>#DIV/0!</v>
      </c>
    </row>
    <row r="1003" spans="1:6" ht="29.25" customHeight="1" x14ac:dyDescent="0.25">
      <c r="A1003" s="131"/>
      <c r="B1003" s="132"/>
      <c r="C1003" s="119" t="s">
        <v>682</v>
      </c>
      <c r="D1003" s="120" t="s">
        <v>84</v>
      </c>
      <c r="E1003" s="120"/>
      <c r="F1003" s="121">
        <f>قیمتها!$R$135</f>
        <v>0</v>
      </c>
    </row>
    <row r="1004" spans="1:6" ht="29.25" customHeight="1" x14ac:dyDescent="0.25">
      <c r="A1004" s="131"/>
      <c r="B1004" s="132"/>
      <c r="C1004" s="119" t="s">
        <v>54</v>
      </c>
      <c r="D1004" s="120">
        <v>60</v>
      </c>
      <c r="E1004" s="120"/>
      <c r="F1004" s="121">
        <f>قیمتها!$R$43</f>
        <v>0</v>
      </c>
    </row>
    <row r="1005" spans="1:6" ht="29.25" customHeight="1" x14ac:dyDescent="0.25">
      <c r="A1005" s="131"/>
      <c r="B1005" s="132"/>
      <c r="C1005" s="119" t="s">
        <v>248</v>
      </c>
      <c r="D1005" s="120">
        <v>50</v>
      </c>
      <c r="E1005" s="120"/>
      <c r="F1005" s="122">
        <f>قیمتها!$R$102</f>
        <v>0</v>
      </c>
    </row>
    <row r="1006" spans="1:6" ht="29.25" customHeight="1" x14ac:dyDescent="0.25">
      <c r="A1006" s="131"/>
      <c r="B1006" s="132"/>
      <c r="C1006" s="119" t="s">
        <v>688</v>
      </c>
      <c r="D1006" s="120">
        <v>20</v>
      </c>
      <c r="E1006" s="120"/>
      <c r="F1006" s="121" t="e">
        <f>(قیمتها!$L$92/100)*D1006</f>
        <v>#DIV/0!</v>
      </c>
    </row>
    <row r="1007" spans="1:6" ht="29.25" customHeight="1" x14ac:dyDescent="0.25">
      <c r="A1007" s="131"/>
      <c r="B1007" s="132"/>
      <c r="C1007" s="119" t="s">
        <v>68</v>
      </c>
      <c r="D1007" s="120">
        <v>20</v>
      </c>
      <c r="E1007" s="120"/>
      <c r="F1007" s="121" t="e">
        <f>(قیمتها!$L$83/100)*D1007</f>
        <v>#DIV/0!</v>
      </c>
    </row>
    <row r="1008" spans="1:6" ht="29.25" customHeight="1" x14ac:dyDescent="0.25">
      <c r="A1008" s="131"/>
      <c r="B1008" s="132"/>
      <c r="C1008" s="119" t="s">
        <v>800</v>
      </c>
      <c r="D1008" s="120" t="s">
        <v>84</v>
      </c>
      <c r="E1008" s="120"/>
      <c r="F1008" s="121" t="e">
        <f>قیمتها!$L$56</f>
        <v>#DIV/0!</v>
      </c>
    </row>
    <row r="1009" spans="1:6" ht="29.25" customHeight="1" x14ac:dyDescent="0.25">
      <c r="A1009" s="131"/>
      <c r="B1009" s="132"/>
      <c r="C1009" s="119" t="s">
        <v>690</v>
      </c>
      <c r="D1009" s="120" t="s">
        <v>84</v>
      </c>
      <c r="E1009" s="120"/>
      <c r="F1009" s="121">
        <f>قیمتها!$R$83</f>
        <v>0</v>
      </c>
    </row>
    <row r="1010" spans="1:6" ht="29.25" customHeight="1" x14ac:dyDescent="0.25">
      <c r="A1010" s="131"/>
      <c r="B1010" s="132"/>
      <c r="C1010" s="119" t="s">
        <v>809</v>
      </c>
      <c r="D1010" s="120" t="s">
        <v>84</v>
      </c>
      <c r="E1010" s="120"/>
      <c r="F1010" s="121">
        <f>قیمتها!$R$91</f>
        <v>0</v>
      </c>
    </row>
    <row r="1011" spans="1:6" ht="29.25" customHeight="1" x14ac:dyDescent="0.25">
      <c r="A1011" s="131"/>
      <c r="B1011" s="132"/>
      <c r="C1011" s="119" t="s">
        <v>205</v>
      </c>
      <c r="D1011" s="120">
        <v>30</v>
      </c>
      <c r="E1011" s="120"/>
      <c r="F1011" s="121" t="e">
        <f>(قیمتها!$L$41/100)*D1011</f>
        <v>#DIV/0!</v>
      </c>
    </row>
    <row r="1012" spans="1:6" ht="29.25" customHeight="1" x14ac:dyDescent="0.25">
      <c r="A1012" s="131"/>
      <c r="B1012" s="132"/>
      <c r="C1012" s="119" t="s">
        <v>692</v>
      </c>
      <c r="D1012" s="120" t="s">
        <v>32</v>
      </c>
      <c r="E1012" s="120"/>
      <c r="F1012" s="121">
        <f>(قیمتها!$R$141/100)*10</f>
        <v>0</v>
      </c>
    </row>
    <row r="1013" spans="1:6" ht="29.25" customHeight="1" x14ac:dyDescent="0.25">
      <c r="A1013" s="131"/>
      <c r="B1013" s="132"/>
      <c r="C1013" s="119" t="s">
        <v>142</v>
      </c>
      <c r="D1013" s="120"/>
      <c r="E1013" s="120"/>
      <c r="F1013" s="122">
        <f>قیمتها!X100</f>
        <v>0</v>
      </c>
    </row>
    <row r="1014" spans="1:6" ht="29.25" customHeight="1" thickBot="1" x14ac:dyDescent="0.3">
      <c r="A1014" s="133"/>
      <c r="B1014" s="134"/>
      <c r="C1014" s="135" t="s">
        <v>795</v>
      </c>
      <c r="D1014" s="136"/>
      <c r="E1014" s="136"/>
      <c r="F1014" s="137" t="e">
        <f>SUM(F1002:F1013)</f>
        <v>#DIV/0!</v>
      </c>
    </row>
    <row r="1015" spans="1:6" ht="29.25" customHeight="1" x14ac:dyDescent="0.25">
      <c r="A1015" s="111" t="s">
        <v>709</v>
      </c>
      <c r="B1015" s="112" t="s">
        <v>714</v>
      </c>
      <c r="C1015" s="113" t="s">
        <v>62</v>
      </c>
      <c r="D1015" s="114" t="s">
        <v>84</v>
      </c>
      <c r="E1015" s="114"/>
      <c r="F1015" s="138" t="e">
        <f>قیمتها!$L$110</f>
        <v>#DIV/0!</v>
      </c>
    </row>
    <row r="1016" spans="1:6" ht="29.25" customHeight="1" x14ac:dyDescent="0.25">
      <c r="A1016" s="117"/>
      <c r="B1016" s="118"/>
      <c r="C1016" s="119" t="s">
        <v>682</v>
      </c>
      <c r="D1016" s="120" t="s">
        <v>84</v>
      </c>
      <c r="E1016" s="120"/>
      <c r="F1016" s="121">
        <f>قیمتها!$R$135</f>
        <v>0</v>
      </c>
    </row>
    <row r="1017" spans="1:6" ht="29.25" customHeight="1" x14ac:dyDescent="0.25">
      <c r="A1017" s="117"/>
      <c r="B1017" s="118"/>
      <c r="C1017" s="119" t="s">
        <v>54</v>
      </c>
      <c r="D1017" s="120">
        <v>60</v>
      </c>
      <c r="E1017" s="120"/>
      <c r="F1017" s="121">
        <f>قیمتها!$R$43</f>
        <v>0</v>
      </c>
    </row>
    <row r="1018" spans="1:6" ht="29.25" customHeight="1" x14ac:dyDescent="0.25">
      <c r="A1018" s="117"/>
      <c r="B1018" s="118"/>
      <c r="C1018" s="119" t="s">
        <v>248</v>
      </c>
      <c r="D1018" s="120">
        <v>50</v>
      </c>
      <c r="E1018" s="120"/>
      <c r="F1018" s="122">
        <f>قیمتها!$R$102</f>
        <v>0</v>
      </c>
    </row>
    <row r="1019" spans="1:6" ht="29.25" customHeight="1" x14ac:dyDescent="0.25">
      <c r="A1019" s="117"/>
      <c r="B1019" s="118"/>
      <c r="C1019" s="119" t="s">
        <v>688</v>
      </c>
      <c r="D1019" s="120">
        <v>20</v>
      </c>
      <c r="E1019" s="120"/>
      <c r="F1019" s="121" t="e">
        <f>(قیمتها!$L$92/100)*D1019</f>
        <v>#DIV/0!</v>
      </c>
    </row>
    <row r="1020" spans="1:6" ht="29.25" customHeight="1" x14ac:dyDescent="0.25">
      <c r="A1020" s="117"/>
      <c r="B1020" s="118"/>
      <c r="C1020" s="119" t="s">
        <v>68</v>
      </c>
      <c r="D1020" s="120">
        <v>20</v>
      </c>
      <c r="E1020" s="120"/>
      <c r="F1020" s="121" t="e">
        <f>(قیمتها!$L$83/100)*D1020</f>
        <v>#DIV/0!</v>
      </c>
    </row>
    <row r="1021" spans="1:6" ht="29.25" customHeight="1" x14ac:dyDescent="0.25">
      <c r="A1021" s="117"/>
      <c r="B1021" s="118"/>
      <c r="C1021" s="119" t="s">
        <v>800</v>
      </c>
      <c r="D1021" s="120" t="s">
        <v>84</v>
      </c>
      <c r="E1021" s="120"/>
      <c r="F1021" s="121" t="e">
        <f>قیمتها!$L$56</f>
        <v>#DIV/0!</v>
      </c>
    </row>
    <row r="1022" spans="1:6" ht="29.25" customHeight="1" x14ac:dyDescent="0.25">
      <c r="A1022" s="117"/>
      <c r="B1022" s="118"/>
      <c r="C1022" s="119" t="s">
        <v>690</v>
      </c>
      <c r="D1022" s="120" t="s">
        <v>84</v>
      </c>
      <c r="E1022" s="120"/>
      <c r="F1022" s="121">
        <f>قیمتها!$R$83</f>
        <v>0</v>
      </c>
    </row>
    <row r="1023" spans="1:6" ht="29.25" customHeight="1" x14ac:dyDescent="0.25">
      <c r="A1023" s="117"/>
      <c r="B1023" s="118"/>
      <c r="C1023" s="119" t="s">
        <v>809</v>
      </c>
      <c r="D1023" s="120" t="s">
        <v>84</v>
      </c>
      <c r="E1023" s="120"/>
      <c r="F1023" s="121">
        <f>قیمتها!$R$91</f>
        <v>0</v>
      </c>
    </row>
    <row r="1024" spans="1:6" ht="29.25" customHeight="1" x14ac:dyDescent="0.25">
      <c r="A1024" s="117"/>
      <c r="B1024" s="118"/>
      <c r="C1024" s="119" t="s">
        <v>205</v>
      </c>
      <c r="D1024" s="120">
        <v>30</v>
      </c>
      <c r="E1024" s="120"/>
      <c r="F1024" s="121" t="e">
        <f>(قیمتها!$L$41/100)*D1024</f>
        <v>#DIV/0!</v>
      </c>
    </row>
    <row r="1025" spans="1:6" ht="29.25" customHeight="1" x14ac:dyDescent="0.25">
      <c r="A1025" s="117"/>
      <c r="B1025" s="118"/>
      <c r="C1025" s="119" t="s">
        <v>692</v>
      </c>
      <c r="D1025" s="120" t="s">
        <v>32</v>
      </c>
      <c r="E1025" s="120"/>
      <c r="F1025" s="121">
        <f>(قیمتها!$R$141/100)*10</f>
        <v>0</v>
      </c>
    </row>
    <row r="1026" spans="1:6" ht="29.25" customHeight="1" x14ac:dyDescent="0.25">
      <c r="A1026" s="117"/>
      <c r="B1026" s="118"/>
      <c r="C1026" s="119" t="s">
        <v>142</v>
      </c>
      <c r="D1026" s="120"/>
      <c r="E1026" s="120"/>
      <c r="F1026" s="122">
        <f>قیمتها!X113</f>
        <v>0</v>
      </c>
    </row>
    <row r="1027" spans="1:6" ht="29.25" customHeight="1" thickBot="1" x14ac:dyDescent="0.3">
      <c r="A1027" s="124"/>
      <c r="B1027" s="125"/>
      <c r="C1027" s="126" t="s">
        <v>795</v>
      </c>
      <c r="D1027" s="127"/>
      <c r="E1027" s="127"/>
      <c r="F1027" s="128" t="e">
        <f>SUM(F1015:F1026)</f>
        <v>#DIV/0!</v>
      </c>
    </row>
    <row r="1028" spans="1:6" ht="29.25" customHeight="1" x14ac:dyDescent="0.25">
      <c r="A1028" s="129" t="s">
        <v>709</v>
      </c>
      <c r="B1028" s="130" t="s">
        <v>715</v>
      </c>
      <c r="C1028" s="113" t="s">
        <v>696</v>
      </c>
      <c r="D1028" s="114" t="s">
        <v>84</v>
      </c>
      <c r="E1028" s="114"/>
      <c r="F1028" s="138" t="e">
        <f>قیمتها!$L$112</f>
        <v>#DIV/0!</v>
      </c>
    </row>
    <row r="1029" spans="1:6" ht="29.25" customHeight="1" x14ac:dyDescent="0.25">
      <c r="A1029" s="131"/>
      <c r="B1029" s="132"/>
      <c r="C1029" s="119" t="s">
        <v>682</v>
      </c>
      <c r="D1029" s="120" t="s">
        <v>84</v>
      </c>
      <c r="E1029" s="120"/>
      <c r="F1029" s="121">
        <f>قیمتها!$R$135</f>
        <v>0</v>
      </c>
    </row>
    <row r="1030" spans="1:6" ht="29.25" customHeight="1" x14ac:dyDescent="0.25">
      <c r="A1030" s="131"/>
      <c r="B1030" s="132"/>
      <c r="C1030" s="119" t="s">
        <v>54</v>
      </c>
      <c r="D1030" s="120">
        <v>60</v>
      </c>
      <c r="E1030" s="120"/>
      <c r="F1030" s="121">
        <f>قیمتها!$R$43</f>
        <v>0</v>
      </c>
    </row>
    <row r="1031" spans="1:6" ht="29.25" customHeight="1" x14ac:dyDescent="0.25">
      <c r="A1031" s="131"/>
      <c r="B1031" s="132"/>
      <c r="C1031" s="119" t="s">
        <v>248</v>
      </c>
      <c r="D1031" s="120">
        <v>50</v>
      </c>
      <c r="E1031" s="120"/>
      <c r="F1031" s="122">
        <f>قیمتها!$R$102</f>
        <v>0</v>
      </c>
    </row>
    <row r="1032" spans="1:6" ht="29.25" customHeight="1" x14ac:dyDescent="0.25">
      <c r="A1032" s="131"/>
      <c r="B1032" s="132"/>
      <c r="C1032" s="119" t="s">
        <v>688</v>
      </c>
      <c r="D1032" s="120">
        <v>20</v>
      </c>
      <c r="E1032" s="120"/>
      <c r="F1032" s="121" t="e">
        <f>(قیمتها!$L$92/100)*D1032</f>
        <v>#DIV/0!</v>
      </c>
    </row>
    <row r="1033" spans="1:6" ht="29.25" customHeight="1" x14ac:dyDescent="0.25">
      <c r="A1033" s="131"/>
      <c r="B1033" s="132"/>
      <c r="C1033" s="119" t="s">
        <v>68</v>
      </c>
      <c r="D1033" s="120">
        <v>20</v>
      </c>
      <c r="E1033" s="120"/>
      <c r="F1033" s="121" t="e">
        <f>(قیمتها!$L$83/100)*D1033</f>
        <v>#DIV/0!</v>
      </c>
    </row>
    <row r="1034" spans="1:6" ht="29.25" customHeight="1" x14ac:dyDescent="0.25">
      <c r="A1034" s="131"/>
      <c r="B1034" s="132"/>
      <c r="C1034" s="119" t="s">
        <v>800</v>
      </c>
      <c r="D1034" s="120" t="s">
        <v>84</v>
      </c>
      <c r="E1034" s="120"/>
      <c r="F1034" s="121" t="e">
        <f>قیمتها!$L$56</f>
        <v>#DIV/0!</v>
      </c>
    </row>
    <row r="1035" spans="1:6" ht="29.25" customHeight="1" x14ac:dyDescent="0.25">
      <c r="A1035" s="131"/>
      <c r="B1035" s="132"/>
      <c r="C1035" s="119" t="s">
        <v>690</v>
      </c>
      <c r="D1035" s="120" t="s">
        <v>84</v>
      </c>
      <c r="E1035" s="120"/>
      <c r="F1035" s="121">
        <f>قیمتها!$R$83</f>
        <v>0</v>
      </c>
    </row>
    <row r="1036" spans="1:6" ht="29.25" customHeight="1" x14ac:dyDescent="0.25">
      <c r="A1036" s="131"/>
      <c r="B1036" s="132"/>
      <c r="C1036" s="119" t="s">
        <v>809</v>
      </c>
      <c r="D1036" s="120" t="s">
        <v>84</v>
      </c>
      <c r="E1036" s="120"/>
      <c r="F1036" s="121">
        <f>قیمتها!$R$91</f>
        <v>0</v>
      </c>
    </row>
    <row r="1037" spans="1:6" ht="29.25" customHeight="1" x14ac:dyDescent="0.25">
      <c r="A1037" s="131"/>
      <c r="B1037" s="132"/>
      <c r="C1037" s="119" t="s">
        <v>205</v>
      </c>
      <c r="D1037" s="120">
        <v>30</v>
      </c>
      <c r="E1037" s="120"/>
      <c r="F1037" s="121" t="e">
        <f>(قیمتها!$L$41/100)*D1037</f>
        <v>#DIV/0!</v>
      </c>
    </row>
    <row r="1038" spans="1:6" ht="29.25" customHeight="1" x14ac:dyDescent="0.25">
      <c r="A1038" s="131"/>
      <c r="B1038" s="132"/>
      <c r="C1038" s="119" t="s">
        <v>692</v>
      </c>
      <c r="D1038" s="120" t="s">
        <v>32</v>
      </c>
      <c r="E1038" s="120"/>
      <c r="F1038" s="121">
        <f>(قیمتها!$R$141/100)*10</f>
        <v>0</v>
      </c>
    </row>
    <row r="1039" spans="1:6" ht="29.25" customHeight="1" x14ac:dyDescent="0.25">
      <c r="A1039" s="131"/>
      <c r="B1039" s="132"/>
      <c r="C1039" s="119" t="s">
        <v>142</v>
      </c>
      <c r="D1039" s="120"/>
      <c r="E1039" s="120"/>
      <c r="F1039" s="122">
        <f>قیمتها!X114</f>
        <v>0</v>
      </c>
    </row>
    <row r="1040" spans="1:6" ht="29.25" customHeight="1" thickBot="1" x14ac:dyDescent="0.3">
      <c r="A1040" s="133"/>
      <c r="B1040" s="134"/>
      <c r="C1040" s="135" t="s">
        <v>795</v>
      </c>
      <c r="D1040" s="136"/>
      <c r="E1040" s="136"/>
      <c r="F1040" s="137" t="e">
        <f>SUM(F1028:F1039)</f>
        <v>#DIV/0!</v>
      </c>
    </row>
    <row r="1041" spans="1:6" ht="29.25" customHeight="1" x14ac:dyDescent="0.25">
      <c r="A1041" s="111" t="s">
        <v>709</v>
      </c>
      <c r="B1041" s="112" t="s">
        <v>813</v>
      </c>
      <c r="C1041" s="113" t="s">
        <v>697</v>
      </c>
      <c r="D1041" s="114" t="s">
        <v>76</v>
      </c>
      <c r="E1041" s="114"/>
      <c r="F1041" s="115" t="e">
        <f>قیمتها!$L$84</f>
        <v>#DIV/0!</v>
      </c>
    </row>
    <row r="1042" spans="1:6" ht="29.25" customHeight="1" x14ac:dyDescent="0.25">
      <c r="A1042" s="117"/>
      <c r="B1042" s="118"/>
      <c r="C1042" s="119" t="s">
        <v>682</v>
      </c>
      <c r="D1042" s="120" t="s">
        <v>84</v>
      </c>
      <c r="E1042" s="120"/>
      <c r="F1042" s="121">
        <f>قیمتها!$R$135</f>
        <v>0</v>
      </c>
    </row>
    <row r="1043" spans="1:6" ht="29.25" customHeight="1" x14ac:dyDescent="0.25">
      <c r="A1043" s="117"/>
      <c r="B1043" s="118"/>
      <c r="C1043" s="119" t="s">
        <v>54</v>
      </c>
      <c r="D1043" s="120">
        <v>60</v>
      </c>
      <c r="E1043" s="120"/>
      <c r="F1043" s="121">
        <f>قیمتها!$R$43</f>
        <v>0</v>
      </c>
    </row>
    <row r="1044" spans="1:6" ht="29.25" customHeight="1" x14ac:dyDescent="0.25">
      <c r="A1044" s="117"/>
      <c r="B1044" s="118"/>
      <c r="C1044" s="119" t="s">
        <v>248</v>
      </c>
      <c r="D1044" s="120">
        <v>50</v>
      </c>
      <c r="E1044" s="120"/>
      <c r="F1044" s="122">
        <f>قیمتها!$R$102</f>
        <v>0</v>
      </c>
    </row>
    <row r="1045" spans="1:6" ht="29.25" customHeight="1" x14ac:dyDescent="0.25">
      <c r="A1045" s="117"/>
      <c r="B1045" s="118"/>
      <c r="C1045" s="119" t="s">
        <v>688</v>
      </c>
      <c r="D1045" s="120">
        <v>20</v>
      </c>
      <c r="E1045" s="120"/>
      <c r="F1045" s="121" t="e">
        <f>(قیمتها!$L$92/100)*D1045</f>
        <v>#DIV/0!</v>
      </c>
    </row>
    <row r="1046" spans="1:6" ht="29.25" customHeight="1" x14ac:dyDescent="0.25">
      <c r="A1046" s="117"/>
      <c r="B1046" s="118"/>
      <c r="C1046" s="119" t="s">
        <v>68</v>
      </c>
      <c r="D1046" s="120">
        <v>20</v>
      </c>
      <c r="E1046" s="120"/>
      <c r="F1046" s="121" t="e">
        <f>(قیمتها!$L$83/100)*D1046</f>
        <v>#DIV/0!</v>
      </c>
    </row>
    <row r="1047" spans="1:6" ht="29.25" customHeight="1" x14ac:dyDescent="0.25">
      <c r="A1047" s="117"/>
      <c r="B1047" s="118"/>
      <c r="C1047" s="119" t="s">
        <v>800</v>
      </c>
      <c r="D1047" s="120" t="s">
        <v>84</v>
      </c>
      <c r="E1047" s="120"/>
      <c r="F1047" s="121" t="e">
        <f>قیمتها!$L$56</f>
        <v>#DIV/0!</v>
      </c>
    </row>
    <row r="1048" spans="1:6" ht="29.25" customHeight="1" x14ac:dyDescent="0.25">
      <c r="A1048" s="117"/>
      <c r="B1048" s="118"/>
      <c r="C1048" s="119" t="s">
        <v>690</v>
      </c>
      <c r="D1048" s="120" t="s">
        <v>84</v>
      </c>
      <c r="E1048" s="120"/>
      <c r="F1048" s="121">
        <f>قیمتها!$R$83</f>
        <v>0</v>
      </c>
    </row>
    <row r="1049" spans="1:6" ht="29.25" customHeight="1" x14ac:dyDescent="0.25">
      <c r="A1049" s="117"/>
      <c r="B1049" s="118"/>
      <c r="C1049" s="119" t="s">
        <v>809</v>
      </c>
      <c r="D1049" s="120" t="s">
        <v>84</v>
      </c>
      <c r="E1049" s="120"/>
      <c r="F1049" s="121">
        <f>قیمتها!$R$91</f>
        <v>0</v>
      </c>
    </row>
    <row r="1050" spans="1:6" ht="29.25" customHeight="1" x14ac:dyDescent="0.25">
      <c r="A1050" s="117"/>
      <c r="B1050" s="118"/>
      <c r="C1050" s="119" t="s">
        <v>205</v>
      </c>
      <c r="D1050" s="120">
        <v>30</v>
      </c>
      <c r="E1050" s="120"/>
      <c r="F1050" s="121" t="e">
        <f>(قیمتها!$L$41/100)*D1050</f>
        <v>#DIV/0!</v>
      </c>
    </row>
    <row r="1051" spans="1:6" ht="29.25" customHeight="1" x14ac:dyDescent="0.25">
      <c r="A1051" s="117"/>
      <c r="B1051" s="118"/>
      <c r="C1051" s="119" t="s">
        <v>692</v>
      </c>
      <c r="D1051" s="120" t="s">
        <v>32</v>
      </c>
      <c r="E1051" s="120"/>
      <c r="F1051" s="121">
        <f>(قیمتها!$R$141/100)*10</f>
        <v>0</v>
      </c>
    </row>
    <row r="1052" spans="1:6" ht="29.25" customHeight="1" x14ac:dyDescent="0.25">
      <c r="A1052" s="117"/>
      <c r="B1052" s="118"/>
      <c r="C1052" s="119" t="s">
        <v>142</v>
      </c>
      <c r="D1052" s="120"/>
      <c r="E1052" s="120"/>
      <c r="F1052" s="122">
        <f>قیمتها!X107</f>
        <v>0</v>
      </c>
    </row>
    <row r="1053" spans="1:6" ht="29.25" customHeight="1" thickBot="1" x14ac:dyDescent="0.3">
      <c r="A1053" s="124"/>
      <c r="B1053" s="125"/>
      <c r="C1053" s="126" t="s">
        <v>795</v>
      </c>
      <c r="D1053" s="127"/>
      <c r="E1053" s="127"/>
      <c r="F1053" s="128" t="e">
        <f>SUM(F1041:F1052)</f>
        <v>#DIV/0!</v>
      </c>
    </row>
    <row r="1054" spans="1:6" ht="29.25" customHeight="1" x14ac:dyDescent="0.25">
      <c r="A1054" s="129" t="s">
        <v>709</v>
      </c>
      <c r="B1054" s="130" t="s">
        <v>720</v>
      </c>
      <c r="C1054" s="113" t="s">
        <v>702</v>
      </c>
      <c r="D1054" s="114">
        <v>120</v>
      </c>
      <c r="E1054" s="114"/>
      <c r="F1054" s="115" t="e">
        <f>(قیمتها!$L$81/100)*D1054</f>
        <v>#DIV/0!</v>
      </c>
    </row>
    <row r="1055" spans="1:6" ht="29.25" customHeight="1" x14ac:dyDescent="0.25">
      <c r="A1055" s="131"/>
      <c r="B1055" s="132"/>
      <c r="C1055" s="119" t="s">
        <v>682</v>
      </c>
      <c r="D1055" s="120" t="s">
        <v>84</v>
      </c>
      <c r="E1055" s="120"/>
      <c r="F1055" s="121">
        <f>قیمتها!$R$135</f>
        <v>0</v>
      </c>
    </row>
    <row r="1056" spans="1:6" ht="29.25" customHeight="1" x14ac:dyDescent="0.25">
      <c r="A1056" s="131"/>
      <c r="B1056" s="132"/>
      <c r="C1056" s="119" t="s">
        <v>54</v>
      </c>
      <c r="D1056" s="120">
        <v>60</v>
      </c>
      <c r="E1056" s="120"/>
      <c r="F1056" s="121">
        <f>قیمتها!$R$43</f>
        <v>0</v>
      </c>
    </row>
    <row r="1057" spans="1:6" ht="29.25" customHeight="1" x14ac:dyDescent="0.25">
      <c r="A1057" s="131"/>
      <c r="B1057" s="132"/>
      <c r="C1057" s="119" t="s">
        <v>248</v>
      </c>
      <c r="D1057" s="120">
        <v>50</v>
      </c>
      <c r="E1057" s="120"/>
      <c r="F1057" s="122">
        <f>قیمتها!$R$102</f>
        <v>0</v>
      </c>
    </row>
    <row r="1058" spans="1:6" ht="29.25" customHeight="1" x14ac:dyDescent="0.25">
      <c r="A1058" s="131"/>
      <c r="B1058" s="132"/>
      <c r="C1058" s="119" t="s">
        <v>688</v>
      </c>
      <c r="D1058" s="120">
        <v>20</v>
      </c>
      <c r="E1058" s="120"/>
      <c r="F1058" s="121" t="e">
        <f>(قیمتها!$L$92/100)*D1058</f>
        <v>#DIV/0!</v>
      </c>
    </row>
    <row r="1059" spans="1:6" ht="29.25" customHeight="1" x14ac:dyDescent="0.25">
      <c r="A1059" s="131"/>
      <c r="B1059" s="132"/>
      <c r="C1059" s="119" t="s">
        <v>68</v>
      </c>
      <c r="D1059" s="120">
        <v>20</v>
      </c>
      <c r="E1059" s="120"/>
      <c r="F1059" s="121" t="e">
        <f>(قیمتها!$L$83/100)*D1059</f>
        <v>#DIV/0!</v>
      </c>
    </row>
    <row r="1060" spans="1:6" ht="29.25" customHeight="1" x14ac:dyDescent="0.25">
      <c r="A1060" s="131"/>
      <c r="B1060" s="132"/>
      <c r="C1060" s="119" t="s">
        <v>800</v>
      </c>
      <c r="D1060" s="120" t="s">
        <v>84</v>
      </c>
      <c r="E1060" s="120"/>
      <c r="F1060" s="121" t="e">
        <f>قیمتها!$L$56</f>
        <v>#DIV/0!</v>
      </c>
    </row>
    <row r="1061" spans="1:6" ht="29.25" customHeight="1" x14ac:dyDescent="0.25">
      <c r="A1061" s="131"/>
      <c r="B1061" s="132"/>
      <c r="C1061" s="119" t="s">
        <v>690</v>
      </c>
      <c r="D1061" s="120" t="s">
        <v>84</v>
      </c>
      <c r="E1061" s="120"/>
      <c r="F1061" s="121">
        <f>قیمتها!$R$83</f>
        <v>0</v>
      </c>
    </row>
    <row r="1062" spans="1:6" ht="29.25" customHeight="1" x14ac:dyDescent="0.25">
      <c r="A1062" s="131"/>
      <c r="B1062" s="132"/>
      <c r="C1062" s="119" t="s">
        <v>809</v>
      </c>
      <c r="D1062" s="120" t="s">
        <v>84</v>
      </c>
      <c r="E1062" s="120"/>
      <c r="F1062" s="121">
        <f>قیمتها!$R$91</f>
        <v>0</v>
      </c>
    </row>
    <row r="1063" spans="1:6" ht="29.25" customHeight="1" x14ac:dyDescent="0.25">
      <c r="A1063" s="131"/>
      <c r="B1063" s="132"/>
      <c r="C1063" s="119" t="s">
        <v>205</v>
      </c>
      <c r="D1063" s="120">
        <v>30</v>
      </c>
      <c r="E1063" s="120"/>
      <c r="F1063" s="121" t="e">
        <f>(قیمتها!$L$41/100)*D1063</f>
        <v>#DIV/0!</v>
      </c>
    </row>
    <row r="1064" spans="1:6" ht="29.25" customHeight="1" x14ac:dyDescent="0.25">
      <c r="A1064" s="131"/>
      <c r="B1064" s="132"/>
      <c r="C1064" s="119" t="s">
        <v>692</v>
      </c>
      <c r="D1064" s="120" t="s">
        <v>32</v>
      </c>
      <c r="E1064" s="120"/>
      <c r="F1064" s="121">
        <f>(قیمتها!$R$141/100)*10</f>
        <v>0</v>
      </c>
    </row>
    <row r="1065" spans="1:6" ht="29.25" customHeight="1" x14ac:dyDescent="0.25">
      <c r="A1065" s="131"/>
      <c r="B1065" s="132"/>
      <c r="C1065" s="119" t="s">
        <v>142</v>
      </c>
      <c r="D1065" s="120"/>
      <c r="E1065" s="120"/>
      <c r="F1065" s="122">
        <f>قیمتها!X105</f>
        <v>0</v>
      </c>
    </row>
    <row r="1066" spans="1:6" ht="29.25" customHeight="1" thickBot="1" x14ac:dyDescent="0.3">
      <c r="A1066" s="133"/>
      <c r="B1066" s="134"/>
      <c r="C1066" s="135" t="s">
        <v>795</v>
      </c>
      <c r="D1066" s="136"/>
      <c r="E1066" s="136"/>
      <c r="F1066" s="137" t="e">
        <f>SUM(F1054:F1065)</f>
        <v>#DIV/0!</v>
      </c>
    </row>
    <row r="1067" spans="1:6" ht="29.25" customHeight="1" x14ac:dyDescent="0.25">
      <c r="A1067" s="111" t="s">
        <v>709</v>
      </c>
      <c r="B1067" s="112" t="s">
        <v>716</v>
      </c>
      <c r="C1067" s="113" t="s">
        <v>670</v>
      </c>
      <c r="D1067" s="114" t="s">
        <v>84</v>
      </c>
      <c r="E1067" s="114"/>
      <c r="F1067" s="138" t="e">
        <f>قیمتها!$L$103</f>
        <v>#DIV/0!</v>
      </c>
    </row>
    <row r="1068" spans="1:6" ht="29.25" customHeight="1" x14ac:dyDescent="0.25">
      <c r="A1068" s="117"/>
      <c r="B1068" s="118"/>
      <c r="C1068" s="119" t="s">
        <v>682</v>
      </c>
      <c r="D1068" s="120" t="s">
        <v>84</v>
      </c>
      <c r="E1068" s="120"/>
      <c r="F1068" s="121">
        <f>قیمتها!$R$135</f>
        <v>0</v>
      </c>
    </row>
    <row r="1069" spans="1:6" ht="29.25" customHeight="1" x14ac:dyDescent="0.25">
      <c r="A1069" s="117"/>
      <c r="B1069" s="118"/>
      <c r="C1069" s="119" t="s">
        <v>54</v>
      </c>
      <c r="D1069" s="120">
        <v>60</v>
      </c>
      <c r="E1069" s="120"/>
      <c r="F1069" s="121">
        <f>قیمتها!$R$43</f>
        <v>0</v>
      </c>
    </row>
    <row r="1070" spans="1:6" ht="29.25" customHeight="1" x14ac:dyDescent="0.25">
      <c r="A1070" s="117"/>
      <c r="B1070" s="118"/>
      <c r="C1070" s="119" t="s">
        <v>248</v>
      </c>
      <c r="D1070" s="120">
        <v>50</v>
      </c>
      <c r="E1070" s="120"/>
      <c r="F1070" s="122">
        <f>قیمتها!$R$102</f>
        <v>0</v>
      </c>
    </row>
    <row r="1071" spans="1:6" ht="29.25" customHeight="1" x14ac:dyDescent="0.25">
      <c r="A1071" s="117"/>
      <c r="B1071" s="118"/>
      <c r="C1071" s="119" t="s">
        <v>688</v>
      </c>
      <c r="D1071" s="120">
        <v>20</v>
      </c>
      <c r="E1071" s="120"/>
      <c r="F1071" s="121" t="e">
        <f>(قیمتها!$L$92/100)*D1071</f>
        <v>#DIV/0!</v>
      </c>
    </row>
    <row r="1072" spans="1:6" ht="29.25" customHeight="1" x14ac:dyDescent="0.25">
      <c r="A1072" s="117"/>
      <c r="B1072" s="118"/>
      <c r="C1072" s="119" t="s">
        <v>68</v>
      </c>
      <c r="D1072" s="120">
        <v>20</v>
      </c>
      <c r="E1072" s="120"/>
      <c r="F1072" s="121" t="e">
        <f>(قیمتها!$L$83/100)*D1072</f>
        <v>#DIV/0!</v>
      </c>
    </row>
    <row r="1073" spans="1:6" ht="29.25" customHeight="1" x14ac:dyDescent="0.25">
      <c r="A1073" s="117"/>
      <c r="B1073" s="118"/>
      <c r="C1073" s="119" t="s">
        <v>800</v>
      </c>
      <c r="D1073" s="120" t="s">
        <v>84</v>
      </c>
      <c r="E1073" s="120"/>
      <c r="F1073" s="121" t="e">
        <f>قیمتها!$L$56</f>
        <v>#DIV/0!</v>
      </c>
    </row>
    <row r="1074" spans="1:6" ht="29.25" customHeight="1" x14ac:dyDescent="0.25">
      <c r="A1074" s="117"/>
      <c r="B1074" s="118"/>
      <c r="C1074" s="119" t="s">
        <v>690</v>
      </c>
      <c r="D1074" s="120" t="s">
        <v>84</v>
      </c>
      <c r="E1074" s="120"/>
      <c r="F1074" s="121">
        <f>قیمتها!$R$83</f>
        <v>0</v>
      </c>
    </row>
    <row r="1075" spans="1:6" ht="29.25" customHeight="1" x14ac:dyDescent="0.25">
      <c r="A1075" s="117"/>
      <c r="B1075" s="118"/>
      <c r="C1075" s="119" t="s">
        <v>809</v>
      </c>
      <c r="D1075" s="120" t="s">
        <v>84</v>
      </c>
      <c r="E1075" s="120"/>
      <c r="F1075" s="121">
        <f>قیمتها!$R$91</f>
        <v>0</v>
      </c>
    </row>
    <row r="1076" spans="1:6" ht="29.25" customHeight="1" x14ac:dyDescent="0.25">
      <c r="A1076" s="117"/>
      <c r="B1076" s="118"/>
      <c r="C1076" s="119" t="s">
        <v>205</v>
      </c>
      <c r="D1076" s="120">
        <v>30</v>
      </c>
      <c r="E1076" s="120"/>
      <c r="F1076" s="121" t="e">
        <f>(قیمتها!$L$41/100)*D1076</f>
        <v>#DIV/0!</v>
      </c>
    </row>
    <row r="1077" spans="1:6" ht="29.25" customHeight="1" x14ac:dyDescent="0.25">
      <c r="A1077" s="117"/>
      <c r="B1077" s="118"/>
      <c r="C1077" s="119" t="s">
        <v>692</v>
      </c>
      <c r="D1077" s="120" t="s">
        <v>32</v>
      </c>
      <c r="E1077" s="120"/>
      <c r="F1077" s="121">
        <f>(قیمتها!$R$141/100)*10</f>
        <v>0</v>
      </c>
    </row>
    <row r="1078" spans="1:6" ht="29.25" customHeight="1" x14ac:dyDescent="0.25">
      <c r="A1078" s="117"/>
      <c r="B1078" s="118"/>
      <c r="C1078" s="119" t="s">
        <v>142</v>
      </c>
      <c r="D1078" s="120"/>
      <c r="E1078" s="120"/>
      <c r="F1078" s="122">
        <f>قیمتها!X110</f>
        <v>0</v>
      </c>
    </row>
    <row r="1079" spans="1:6" ht="29.25" customHeight="1" thickBot="1" x14ac:dyDescent="0.3">
      <c r="A1079" s="124"/>
      <c r="B1079" s="125"/>
      <c r="C1079" s="126" t="s">
        <v>795</v>
      </c>
      <c r="D1079" s="127"/>
      <c r="E1079" s="127"/>
      <c r="F1079" s="128" t="e">
        <f>SUM(F1067:F1078)</f>
        <v>#DIV/0!</v>
      </c>
    </row>
    <row r="1080" spans="1:6" ht="29.25" customHeight="1" x14ac:dyDescent="0.25">
      <c r="A1080" s="129" t="s">
        <v>709</v>
      </c>
      <c r="B1080" s="130" t="s">
        <v>717</v>
      </c>
      <c r="C1080" s="113" t="s">
        <v>671</v>
      </c>
      <c r="D1080" s="114">
        <v>120</v>
      </c>
      <c r="E1080" s="114"/>
      <c r="F1080" s="115" t="e">
        <f>(قیمتها!$L$94/100)*D1080</f>
        <v>#DIV/0!</v>
      </c>
    </row>
    <row r="1081" spans="1:6" ht="29.25" customHeight="1" x14ac:dyDescent="0.25">
      <c r="A1081" s="131"/>
      <c r="B1081" s="132"/>
      <c r="C1081" s="119" t="s">
        <v>682</v>
      </c>
      <c r="D1081" s="120" t="s">
        <v>84</v>
      </c>
      <c r="E1081" s="120"/>
      <c r="F1081" s="121">
        <f>قیمتها!$R$135</f>
        <v>0</v>
      </c>
    </row>
    <row r="1082" spans="1:6" ht="29.25" customHeight="1" x14ac:dyDescent="0.25">
      <c r="A1082" s="131"/>
      <c r="B1082" s="132"/>
      <c r="C1082" s="119" t="s">
        <v>54</v>
      </c>
      <c r="D1082" s="120">
        <v>60</v>
      </c>
      <c r="E1082" s="120"/>
      <c r="F1082" s="121">
        <f>قیمتها!$R$43</f>
        <v>0</v>
      </c>
    </row>
    <row r="1083" spans="1:6" ht="29.25" customHeight="1" x14ac:dyDescent="0.25">
      <c r="A1083" s="131"/>
      <c r="B1083" s="132"/>
      <c r="C1083" s="119" t="s">
        <v>248</v>
      </c>
      <c r="D1083" s="120">
        <v>50</v>
      </c>
      <c r="E1083" s="120"/>
      <c r="F1083" s="122">
        <f>قیمتها!$R$102</f>
        <v>0</v>
      </c>
    </row>
    <row r="1084" spans="1:6" ht="29.25" customHeight="1" x14ac:dyDescent="0.25">
      <c r="A1084" s="131"/>
      <c r="B1084" s="132"/>
      <c r="C1084" s="119" t="s">
        <v>688</v>
      </c>
      <c r="D1084" s="120">
        <v>20</v>
      </c>
      <c r="E1084" s="120"/>
      <c r="F1084" s="121" t="e">
        <f>(قیمتها!$L$92/100)*D1084</f>
        <v>#DIV/0!</v>
      </c>
    </row>
    <row r="1085" spans="1:6" ht="29.25" customHeight="1" x14ac:dyDescent="0.25">
      <c r="A1085" s="131"/>
      <c r="B1085" s="132"/>
      <c r="C1085" s="119" t="s">
        <v>68</v>
      </c>
      <c r="D1085" s="120">
        <v>20</v>
      </c>
      <c r="E1085" s="120"/>
      <c r="F1085" s="121" t="e">
        <f>(قیمتها!$L$83/100)*D1085</f>
        <v>#DIV/0!</v>
      </c>
    </row>
    <row r="1086" spans="1:6" ht="29.25" customHeight="1" x14ac:dyDescent="0.25">
      <c r="A1086" s="131"/>
      <c r="B1086" s="132"/>
      <c r="C1086" s="119" t="s">
        <v>800</v>
      </c>
      <c r="D1086" s="120" t="s">
        <v>84</v>
      </c>
      <c r="E1086" s="120"/>
      <c r="F1086" s="121" t="e">
        <f>قیمتها!$L$56</f>
        <v>#DIV/0!</v>
      </c>
    </row>
    <row r="1087" spans="1:6" ht="29.25" customHeight="1" x14ac:dyDescent="0.25">
      <c r="A1087" s="131"/>
      <c r="B1087" s="132"/>
      <c r="C1087" s="119" t="s">
        <v>690</v>
      </c>
      <c r="D1087" s="120" t="s">
        <v>84</v>
      </c>
      <c r="E1087" s="120"/>
      <c r="F1087" s="121">
        <f>قیمتها!$R$83</f>
        <v>0</v>
      </c>
    </row>
    <row r="1088" spans="1:6" ht="29.25" customHeight="1" x14ac:dyDescent="0.25">
      <c r="A1088" s="131"/>
      <c r="B1088" s="132"/>
      <c r="C1088" s="119" t="s">
        <v>809</v>
      </c>
      <c r="D1088" s="120" t="s">
        <v>84</v>
      </c>
      <c r="E1088" s="120"/>
      <c r="F1088" s="121">
        <f>قیمتها!$R$91</f>
        <v>0</v>
      </c>
    </row>
    <row r="1089" spans="1:6" ht="29.25" customHeight="1" x14ac:dyDescent="0.25">
      <c r="A1089" s="131"/>
      <c r="B1089" s="132"/>
      <c r="C1089" s="119" t="s">
        <v>205</v>
      </c>
      <c r="D1089" s="120">
        <v>30</v>
      </c>
      <c r="E1089" s="120"/>
      <c r="F1089" s="121" t="e">
        <f>(قیمتها!$L$41/100)*D1089</f>
        <v>#DIV/0!</v>
      </c>
    </row>
    <row r="1090" spans="1:6" ht="29.25" customHeight="1" x14ac:dyDescent="0.25">
      <c r="A1090" s="131"/>
      <c r="B1090" s="132"/>
      <c r="C1090" s="119" t="s">
        <v>692</v>
      </c>
      <c r="D1090" s="120" t="s">
        <v>32</v>
      </c>
      <c r="E1090" s="120"/>
      <c r="F1090" s="121">
        <f>(قیمتها!$R$141/100)*10</f>
        <v>0</v>
      </c>
    </row>
    <row r="1091" spans="1:6" ht="29.25" customHeight="1" x14ac:dyDescent="0.25">
      <c r="A1091" s="131"/>
      <c r="B1091" s="132"/>
      <c r="C1091" s="119" t="s">
        <v>142</v>
      </c>
      <c r="D1091" s="120"/>
      <c r="E1091" s="120"/>
      <c r="F1091" s="122">
        <f>قیمتها!X109</f>
        <v>0</v>
      </c>
    </row>
    <row r="1092" spans="1:6" ht="29.25" customHeight="1" thickBot="1" x14ac:dyDescent="0.3">
      <c r="A1092" s="133"/>
      <c r="B1092" s="134"/>
      <c r="C1092" s="135" t="s">
        <v>795</v>
      </c>
      <c r="D1092" s="136"/>
      <c r="E1092" s="136"/>
      <c r="F1092" s="137" t="e">
        <f>SUM(F1080:F1091)</f>
        <v>#DIV/0!</v>
      </c>
    </row>
    <row r="1093" spans="1:6" ht="29.25" customHeight="1" x14ac:dyDescent="0.25">
      <c r="A1093" s="111" t="s">
        <v>709</v>
      </c>
      <c r="B1093" s="112" t="s">
        <v>718</v>
      </c>
      <c r="C1093" s="113" t="s">
        <v>678</v>
      </c>
      <c r="D1093" s="114">
        <v>120</v>
      </c>
      <c r="E1093" s="114"/>
      <c r="F1093" s="115" t="e">
        <f>(قیمتها!$L$82/100)*D1093</f>
        <v>#DIV/0!</v>
      </c>
    </row>
    <row r="1094" spans="1:6" ht="29.25" customHeight="1" x14ac:dyDescent="0.25">
      <c r="A1094" s="117"/>
      <c r="B1094" s="118"/>
      <c r="C1094" s="119" t="s">
        <v>682</v>
      </c>
      <c r="D1094" s="120" t="s">
        <v>84</v>
      </c>
      <c r="E1094" s="120"/>
      <c r="F1094" s="121">
        <f>قیمتها!$R$135</f>
        <v>0</v>
      </c>
    </row>
    <row r="1095" spans="1:6" ht="29.25" customHeight="1" x14ac:dyDescent="0.25">
      <c r="A1095" s="117"/>
      <c r="B1095" s="118"/>
      <c r="C1095" s="119" t="s">
        <v>54</v>
      </c>
      <c r="D1095" s="120">
        <v>60</v>
      </c>
      <c r="E1095" s="120"/>
      <c r="F1095" s="121">
        <f>قیمتها!$R$43</f>
        <v>0</v>
      </c>
    </row>
    <row r="1096" spans="1:6" ht="29.25" customHeight="1" x14ac:dyDescent="0.25">
      <c r="A1096" s="117"/>
      <c r="B1096" s="118"/>
      <c r="C1096" s="119" t="s">
        <v>248</v>
      </c>
      <c r="D1096" s="120">
        <v>50</v>
      </c>
      <c r="E1096" s="120"/>
      <c r="F1096" s="122">
        <f>قیمتها!$R$102</f>
        <v>0</v>
      </c>
    </row>
    <row r="1097" spans="1:6" ht="29.25" customHeight="1" x14ac:dyDescent="0.25">
      <c r="A1097" s="117"/>
      <c r="B1097" s="118"/>
      <c r="C1097" s="119" t="s">
        <v>688</v>
      </c>
      <c r="D1097" s="120">
        <v>20</v>
      </c>
      <c r="E1097" s="120"/>
      <c r="F1097" s="121" t="e">
        <f>(قیمتها!$L$92/100)*D1097</f>
        <v>#DIV/0!</v>
      </c>
    </row>
    <row r="1098" spans="1:6" ht="29.25" customHeight="1" x14ac:dyDescent="0.25">
      <c r="A1098" s="117"/>
      <c r="B1098" s="118"/>
      <c r="C1098" s="119" t="s">
        <v>68</v>
      </c>
      <c r="D1098" s="120">
        <v>20</v>
      </c>
      <c r="E1098" s="120"/>
      <c r="F1098" s="121" t="e">
        <f>(قیمتها!$L$83/100)*D1098</f>
        <v>#DIV/0!</v>
      </c>
    </row>
    <row r="1099" spans="1:6" ht="29.25" customHeight="1" x14ac:dyDescent="0.25">
      <c r="A1099" s="117"/>
      <c r="B1099" s="118"/>
      <c r="C1099" s="119" t="s">
        <v>800</v>
      </c>
      <c r="D1099" s="120" t="s">
        <v>84</v>
      </c>
      <c r="E1099" s="120"/>
      <c r="F1099" s="121" t="e">
        <f>قیمتها!$L$56</f>
        <v>#DIV/0!</v>
      </c>
    </row>
    <row r="1100" spans="1:6" ht="29.25" customHeight="1" x14ac:dyDescent="0.25">
      <c r="A1100" s="117"/>
      <c r="B1100" s="118"/>
      <c r="C1100" s="119" t="s">
        <v>690</v>
      </c>
      <c r="D1100" s="120" t="s">
        <v>84</v>
      </c>
      <c r="E1100" s="120"/>
      <c r="F1100" s="121">
        <f>قیمتها!$R$83</f>
        <v>0</v>
      </c>
    </row>
    <row r="1101" spans="1:6" ht="29.25" customHeight="1" x14ac:dyDescent="0.25">
      <c r="A1101" s="117"/>
      <c r="B1101" s="118"/>
      <c r="C1101" s="119" t="s">
        <v>809</v>
      </c>
      <c r="D1101" s="120" t="s">
        <v>84</v>
      </c>
      <c r="E1101" s="120"/>
      <c r="F1101" s="121">
        <f>قیمتها!$R$91</f>
        <v>0</v>
      </c>
    </row>
    <row r="1102" spans="1:6" ht="29.25" customHeight="1" x14ac:dyDescent="0.25">
      <c r="A1102" s="117"/>
      <c r="B1102" s="118"/>
      <c r="C1102" s="119" t="s">
        <v>205</v>
      </c>
      <c r="D1102" s="120">
        <v>30</v>
      </c>
      <c r="E1102" s="120"/>
      <c r="F1102" s="121" t="e">
        <f>(قیمتها!$L$41/100)*D1102</f>
        <v>#DIV/0!</v>
      </c>
    </row>
    <row r="1103" spans="1:6" ht="29.25" customHeight="1" x14ac:dyDescent="0.25">
      <c r="A1103" s="117"/>
      <c r="B1103" s="118"/>
      <c r="C1103" s="119" t="s">
        <v>692</v>
      </c>
      <c r="D1103" s="120" t="s">
        <v>32</v>
      </c>
      <c r="E1103" s="120"/>
      <c r="F1103" s="121">
        <f>(قیمتها!$R$141/100)*10</f>
        <v>0</v>
      </c>
    </row>
    <row r="1104" spans="1:6" ht="29.25" customHeight="1" x14ac:dyDescent="0.25">
      <c r="A1104" s="117"/>
      <c r="B1104" s="118"/>
      <c r="C1104" s="119" t="s">
        <v>142</v>
      </c>
      <c r="D1104" s="120"/>
      <c r="E1104" s="120"/>
      <c r="F1104" s="122">
        <f>قیمتها!X106</f>
        <v>0</v>
      </c>
    </row>
    <row r="1105" spans="1:6" ht="29.25" customHeight="1" thickBot="1" x14ac:dyDescent="0.3">
      <c r="A1105" s="124"/>
      <c r="B1105" s="125"/>
      <c r="C1105" s="126" t="s">
        <v>795</v>
      </c>
      <c r="D1105" s="127"/>
      <c r="E1105" s="127"/>
      <c r="F1105" s="128" t="e">
        <f>SUM(F1093:F1104)</f>
        <v>#DIV/0!</v>
      </c>
    </row>
    <row r="1106" spans="1:6" ht="29.25" customHeight="1" x14ac:dyDescent="0.25">
      <c r="A1106" s="129" t="s">
        <v>709</v>
      </c>
      <c r="B1106" s="130" t="s">
        <v>722</v>
      </c>
      <c r="C1106" s="113" t="s">
        <v>673</v>
      </c>
      <c r="D1106" s="114">
        <v>120</v>
      </c>
      <c r="E1106" s="114"/>
      <c r="F1106" s="115" t="e">
        <f>(قیمتها!$L$45/100)*D1106</f>
        <v>#DIV/0!</v>
      </c>
    </row>
    <row r="1107" spans="1:6" ht="29.25" customHeight="1" x14ac:dyDescent="0.25">
      <c r="A1107" s="131"/>
      <c r="B1107" s="132"/>
      <c r="C1107" s="119" t="s">
        <v>682</v>
      </c>
      <c r="D1107" s="120" t="s">
        <v>84</v>
      </c>
      <c r="E1107" s="120"/>
      <c r="F1107" s="121">
        <f>قیمتها!$R$135</f>
        <v>0</v>
      </c>
    </row>
    <row r="1108" spans="1:6" ht="29.25" customHeight="1" x14ac:dyDescent="0.25">
      <c r="A1108" s="131"/>
      <c r="B1108" s="132"/>
      <c r="C1108" s="119" t="s">
        <v>54</v>
      </c>
      <c r="D1108" s="120">
        <v>60</v>
      </c>
      <c r="E1108" s="120"/>
      <c r="F1108" s="121">
        <f>قیمتها!$R$43</f>
        <v>0</v>
      </c>
    </row>
    <row r="1109" spans="1:6" ht="29.25" customHeight="1" x14ac:dyDescent="0.25">
      <c r="A1109" s="131"/>
      <c r="B1109" s="132"/>
      <c r="C1109" s="119" t="s">
        <v>248</v>
      </c>
      <c r="D1109" s="120">
        <v>50</v>
      </c>
      <c r="E1109" s="120"/>
      <c r="F1109" s="122">
        <f>قیمتها!$R$102</f>
        <v>0</v>
      </c>
    </row>
    <row r="1110" spans="1:6" ht="29.25" customHeight="1" x14ac:dyDescent="0.25">
      <c r="A1110" s="131"/>
      <c r="B1110" s="132"/>
      <c r="C1110" s="119" t="s">
        <v>688</v>
      </c>
      <c r="D1110" s="120">
        <v>20</v>
      </c>
      <c r="E1110" s="120"/>
      <c r="F1110" s="121" t="e">
        <f>(قیمتها!$L$92/100)*D1110</f>
        <v>#DIV/0!</v>
      </c>
    </row>
    <row r="1111" spans="1:6" ht="29.25" customHeight="1" x14ac:dyDescent="0.25">
      <c r="A1111" s="131"/>
      <c r="B1111" s="132"/>
      <c r="C1111" s="119" t="s">
        <v>68</v>
      </c>
      <c r="D1111" s="120">
        <v>20</v>
      </c>
      <c r="E1111" s="120"/>
      <c r="F1111" s="121" t="e">
        <f>(قیمتها!$L$83/100)*D1111</f>
        <v>#DIV/0!</v>
      </c>
    </row>
    <row r="1112" spans="1:6" ht="29.25" customHeight="1" x14ac:dyDescent="0.25">
      <c r="A1112" s="131"/>
      <c r="B1112" s="132"/>
      <c r="C1112" s="119" t="s">
        <v>800</v>
      </c>
      <c r="D1112" s="120" t="s">
        <v>84</v>
      </c>
      <c r="E1112" s="120"/>
      <c r="F1112" s="121" t="e">
        <f>قیمتها!$L$56</f>
        <v>#DIV/0!</v>
      </c>
    </row>
    <row r="1113" spans="1:6" ht="29.25" customHeight="1" x14ac:dyDescent="0.25">
      <c r="A1113" s="131"/>
      <c r="B1113" s="132"/>
      <c r="C1113" s="119" t="s">
        <v>690</v>
      </c>
      <c r="D1113" s="120" t="s">
        <v>84</v>
      </c>
      <c r="E1113" s="120"/>
      <c r="F1113" s="121">
        <f>قیمتها!$R$83</f>
        <v>0</v>
      </c>
    </row>
    <row r="1114" spans="1:6" ht="29.25" customHeight="1" x14ac:dyDescent="0.25">
      <c r="A1114" s="131"/>
      <c r="B1114" s="132"/>
      <c r="C1114" s="119" t="s">
        <v>809</v>
      </c>
      <c r="D1114" s="120" t="s">
        <v>84</v>
      </c>
      <c r="E1114" s="120"/>
      <c r="F1114" s="121">
        <f>قیمتها!$R$91</f>
        <v>0</v>
      </c>
    </row>
    <row r="1115" spans="1:6" ht="29.25" customHeight="1" x14ac:dyDescent="0.25">
      <c r="A1115" s="131"/>
      <c r="B1115" s="132"/>
      <c r="C1115" s="119" t="s">
        <v>205</v>
      </c>
      <c r="D1115" s="120">
        <v>30</v>
      </c>
      <c r="E1115" s="120"/>
      <c r="F1115" s="121" t="e">
        <f>(قیمتها!$L$41/100)*D1115</f>
        <v>#DIV/0!</v>
      </c>
    </row>
    <row r="1116" spans="1:6" ht="29.25" customHeight="1" x14ac:dyDescent="0.25">
      <c r="A1116" s="131"/>
      <c r="B1116" s="132"/>
      <c r="C1116" s="119" t="s">
        <v>692</v>
      </c>
      <c r="D1116" s="120" t="s">
        <v>32</v>
      </c>
      <c r="E1116" s="120"/>
      <c r="F1116" s="121">
        <f>(قیمتها!$R$141/100)*10</f>
        <v>0</v>
      </c>
    </row>
    <row r="1117" spans="1:6" ht="29.25" customHeight="1" x14ac:dyDescent="0.25">
      <c r="A1117" s="131"/>
      <c r="B1117" s="132"/>
      <c r="C1117" s="119" t="s">
        <v>142</v>
      </c>
      <c r="D1117" s="120"/>
      <c r="E1117" s="120"/>
      <c r="F1117" s="122">
        <f>قیمتها!X98</f>
        <v>0</v>
      </c>
    </row>
    <row r="1118" spans="1:6" ht="29.25" customHeight="1" thickBot="1" x14ac:dyDescent="0.3">
      <c r="A1118" s="133"/>
      <c r="B1118" s="134"/>
      <c r="C1118" s="135" t="s">
        <v>795</v>
      </c>
      <c r="D1118" s="136"/>
      <c r="E1118" s="136"/>
      <c r="F1118" s="137" t="e">
        <f>SUM(F1106:F1117)</f>
        <v>#DIV/0!</v>
      </c>
    </row>
    <row r="1119" spans="1:6" ht="29.25" customHeight="1" x14ac:dyDescent="0.25">
      <c r="A1119" s="111" t="s">
        <v>709</v>
      </c>
      <c r="B1119" s="112" t="s">
        <v>814</v>
      </c>
      <c r="C1119" s="113" t="s">
        <v>699</v>
      </c>
      <c r="D1119" s="114">
        <v>120</v>
      </c>
      <c r="E1119" s="114"/>
      <c r="F1119" s="115" t="e">
        <f>(قیمتها!$L$44/100)*D1119</f>
        <v>#DIV/0!</v>
      </c>
    </row>
    <row r="1120" spans="1:6" ht="29.25" customHeight="1" x14ac:dyDescent="0.25">
      <c r="A1120" s="117"/>
      <c r="B1120" s="118"/>
      <c r="C1120" s="119" t="s">
        <v>682</v>
      </c>
      <c r="D1120" s="120" t="s">
        <v>84</v>
      </c>
      <c r="E1120" s="120"/>
      <c r="F1120" s="121">
        <f>قیمتها!$R$135</f>
        <v>0</v>
      </c>
    </row>
    <row r="1121" spans="1:6" ht="29.25" customHeight="1" x14ac:dyDescent="0.25">
      <c r="A1121" s="117"/>
      <c r="B1121" s="118"/>
      <c r="C1121" s="119" t="s">
        <v>54</v>
      </c>
      <c r="D1121" s="120">
        <v>60</v>
      </c>
      <c r="E1121" s="120"/>
      <c r="F1121" s="121">
        <f>قیمتها!$R$43</f>
        <v>0</v>
      </c>
    </row>
    <row r="1122" spans="1:6" ht="29.25" customHeight="1" x14ac:dyDescent="0.25">
      <c r="A1122" s="117"/>
      <c r="B1122" s="118"/>
      <c r="C1122" s="119" t="s">
        <v>248</v>
      </c>
      <c r="D1122" s="120">
        <v>50</v>
      </c>
      <c r="E1122" s="120"/>
      <c r="F1122" s="122">
        <f>قیمتها!$R$102</f>
        <v>0</v>
      </c>
    </row>
    <row r="1123" spans="1:6" ht="29.25" customHeight="1" x14ac:dyDescent="0.25">
      <c r="A1123" s="117"/>
      <c r="B1123" s="118"/>
      <c r="C1123" s="119" t="s">
        <v>688</v>
      </c>
      <c r="D1123" s="120">
        <v>20</v>
      </c>
      <c r="E1123" s="120"/>
      <c r="F1123" s="121" t="e">
        <f>(قیمتها!$L$92/100)*D1123</f>
        <v>#DIV/0!</v>
      </c>
    </row>
    <row r="1124" spans="1:6" ht="29.25" customHeight="1" x14ac:dyDescent="0.25">
      <c r="A1124" s="117"/>
      <c r="B1124" s="118"/>
      <c r="C1124" s="119" t="s">
        <v>68</v>
      </c>
      <c r="D1124" s="120">
        <v>20</v>
      </c>
      <c r="E1124" s="120"/>
      <c r="F1124" s="121" t="e">
        <f>(قیمتها!$L$83/100)*D1124</f>
        <v>#DIV/0!</v>
      </c>
    </row>
    <row r="1125" spans="1:6" ht="29.25" customHeight="1" x14ac:dyDescent="0.25">
      <c r="A1125" s="117"/>
      <c r="B1125" s="118"/>
      <c r="C1125" s="119" t="s">
        <v>800</v>
      </c>
      <c r="D1125" s="120" t="s">
        <v>84</v>
      </c>
      <c r="E1125" s="120"/>
      <c r="F1125" s="121" t="e">
        <f>قیمتها!$L$56</f>
        <v>#DIV/0!</v>
      </c>
    </row>
    <row r="1126" spans="1:6" ht="29.25" customHeight="1" x14ac:dyDescent="0.25">
      <c r="A1126" s="117"/>
      <c r="B1126" s="118"/>
      <c r="C1126" s="119" t="s">
        <v>690</v>
      </c>
      <c r="D1126" s="120" t="s">
        <v>84</v>
      </c>
      <c r="E1126" s="120"/>
      <c r="F1126" s="121">
        <f>قیمتها!$R$83</f>
        <v>0</v>
      </c>
    </row>
    <row r="1127" spans="1:6" ht="29.25" customHeight="1" x14ac:dyDescent="0.25">
      <c r="A1127" s="117"/>
      <c r="B1127" s="118"/>
      <c r="C1127" s="119" t="s">
        <v>809</v>
      </c>
      <c r="D1127" s="120" t="s">
        <v>84</v>
      </c>
      <c r="E1127" s="120"/>
      <c r="F1127" s="121">
        <f>قیمتها!$R$91</f>
        <v>0</v>
      </c>
    </row>
    <row r="1128" spans="1:6" ht="29.25" customHeight="1" x14ac:dyDescent="0.25">
      <c r="A1128" s="117"/>
      <c r="B1128" s="118"/>
      <c r="C1128" s="119" t="s">
        <v>205</v>
      </c>
      <c r="D1128" s="120">
        <v>30</v>
      </c>
      <c r="E1128" s="120"/>
      <c r="F1128" s="121" t="e">
        <f>(قیمتها!$L$41/100)*D1128</f>
        <v>#DIV/0!</v>
      </c>
    </row>
    <row r="1129" spans="1:6" ht="29.25" customHeight="1" x14ac:dyDescent="0.25">
      <c r="A1129" s="117"/>
      <c r="B1129" s="118"/>
      <c r="C1129" s="119" t="s">
        <v>692</v>
      </c>
      <c r="D1129" s="120" t="s">
        <v>32</v>
      </c>
      <c r="E1129" s="120"/>
      <c r="F1129" s="121">
        <f>(قیمتها!$R$141/100)*10</f>
        <v>0</v>
      </c>
    </row>
    <row r="1130" spans="1:6" ht="29.25" customHeight="1" x14ac:dyDescent="0.25">
      <c r="A1130" s="117"/>
      <c r="B1130" s="118"/>
      <c r="C1130" s="119" t="s">
        <v>142</v>
      </c>
      <c r="D1130" s="120"/>
      <c r="E1130" s="120"/>
      <c r="F1130" s="122">
        <f>قیمتها!X97</f>
        <v>0</v>
      </c>
    </row>
    <row r="1131" spans="1:6" ht="29.25" customHeight="1" thickBot="1" x14ac:dyDescent="0.3">
      <c r="A1131" s="124"/>
      <c r="B1131" s="125"/>
      <c r="C1131" s="126" t="s">
        <v>795</v>
      </c>
      <c r="D1131" s="127"/>
      <c r="E1131" s="127"/>
      <c r="F1131" s="128" t="e">
        <f>SUM(F1119:F1130)</f>
        <v>#DIV/0!</v>
      </c>
    </row>
    <row r="1132" spans="1:6" ht="29.25" customHeight="1" x14ac:dyDescent="0.25">
      <c r="A1132" s="129" t="s">
        <v>709</v>
      </c>
      <c r="B1132" s="130" t="s">
        <v>815</v>
      </c>
      <c r="C1132" s="113" t="s">
        <v>700</v>
      </c>
      <c r="D1132" s="114">
        <v>120</v>
      </c>
      <c r="E1132" s="114"/>
      <c r="F1132" s="115" t="e">
        <f>(قیمتها!$L$43/100)*D1132</f>
        <v>#DIV/0!</v>
      </c>
    </row>
    <row r="1133" spans="1:6" ht="29.25" customHeight="1" x14ac:dyDescent="0.25">
      <c r="A1133" s="131"/>
      <c r="B1133" s="132"/>
      <c r="C1133" s="119" t="s">
        <v>682</v>
      </c>
      <c r="D1133" s="120" t="s">
        <v>84</v>
      </c>
      <c r="E1133" s="120"/>
      <c r="F1133" s="121">
        <f>قیمتها!$R$135</f>
        <v>0</v>
      </c>
    </row>
    <row r="1134" spans="1:6" ht="29.25" customHeight="1" x14ac:dyDescent="0.25">
      <c r="A1134" s="131"/>
      <c r="B1134" s="132"/>
      <c r="C1134" s="119" t="s">
        <v>54</v>
      </c>
      <c r="D1134" s="120">
        <v>60</v>
      </c>
      <c r="E1134" s="120"/>
      <c r="F1134" s="121">
        <f>قیمتها!$R$43</f>
        <v>0</v>
      </c>
    </row>
    <row r="1135" spans="1:6" ht="29.25" customHeight="1" x14ac:dyDescent="0.25">
      <c r="A1135" s="131"/>
      <c r="B1135" s="132"/>
      <c r="C1135" s="119" t="s">
        <v>248</v>
      </c>
      <c r="D1135" s="120">
        <v>50</v>
      </c>
      <c r="E1135" s="120"/>
      <c r="F1135" s="122">
        <f>قیمتها!$R$102</f>
        <v>0</v>
      </c>
    </row>
    <row r="1136" spans="1:6" ht="29.25" customHeight="1" x14ac:dyDescent="0.25">
      <c r="A1136" s="131"/>
      <c r="B1136" s="132"/>
      <c r="C1136" s="119" t="s">
        <v>688</v>
      </c>
      <c r="D1136" s="120">
        <v>20</v>
      </c>
      <c r="E1136" s="120"/>
      <c r="F1136" s="121" t="e">
        <f>(قیمتها!$L$92/100)*D1136</f>
        <v>#DIV/0!</v>
      </c>
    </row>
    <row r="1137" spans="1:6" ht="29.25" customHeight="1" x14ac:dyDescent="0.25">
      <c r="A1137" s="131"/>
      <c r="B1137" s="132"/>
      <c r="C1137" s="119" t="s">
        <v>68</v>
      </c>
      <c r="D1137" s="120">
        <v>20</v>
      </c>
      <c r="E1137" s="120"/>
      <c r="F1137" s="121" t="e">
        <f>(قیمتها!$L$83/100)*D1137</f>
        <v>#DIV/0!</v>
      </c>
    </row>
    <row r="1138" spans="1:6" ht="29.25" customHeight="1" x14ac:dyDescent="0.25">
      <c r="A1138" s="131"/>
      <c r="B1138" s="132"/>
      <c r="C1138" s="119" t="s">
        <v>800</v>
      </c>
      <c r="D1138" s="120" t="s">
        <v>84</v>
      </c>
      <c r="E1138" s="120"/>
      <c r="F1138" s="121" t="e">
        <f>قیمتها!$L$56</f>
        <v>#DIV/0!</v>
      </c>
    </row>
    <row r="1139" spans="1:6" ht="29.25" customHeight="1" x14ac:dyDescent="0.25">
      <c r="A1139" s="131"/>
      <c r="B1139" s="132"/>
      <c r="C1139" s="119" t="s">
        <v>690</v>
      </c>
      <c r="D1139" s="120" t="s">
        <v>84</v>
      </c>
      <c r="E1139" s="120"/>
      <c r="F1139" s="121">
        <f>قیمتها!$R$83</f>
        <v>0</v>
      </c>
    </row>
    <row r="1140" spans="1:6" ht="29.25" customHeight="1" x14ac:dyDescent="0.25">
      <c r="A1140" s="131"/>
      <c r="B1140" s="132"/>
      <c r="C1140" s="119" t="s">
        <v>809</v>
      </c>
      <c r="D1140" s="120" t="s">
        <v>84</v>
      </c>
      <c r="E1140" s="120"/>
      <c r="F1140" s="121">
        <f>قیمتها!$R$91</f>
        <v>0</v>
      </c>
    </row>
    <row r="1141" spans="1:6" ht="29.25" customHeight="1" x14ac:dyDescent="0.25">
      <c r="A1141" s="131"/>
      <c r="B1141" s="132"/>
      <c r="C1141" s="119" t="s">
        <v>205</v>
      </c>
      <c r="D1141" s="120">
        <v>30</v>
      </c>
      <c r="E1141" s="120"/>
      <c r="F1141" s="121" t="e">
        <f>(قیمتها!$L$41/100)*D1141</f>
        <v>#DIV/0!</v>
      </c>
    </row>
    <row r="1142" spans="1:6" ht="29.25" customHeight="1" x14ac:dyDescent="0.25">
      <c r="A1142" s="131"/>
      <c r="B1142" s="132"/>
      <c r="C1142" s="119" t="s">
        <v>692</v>
      </c>
      <c r="D1142" s="120" t="s">
        <v>32</v>
      </c>
      <c r="E1142" s="120"/>
      <c r="F1142" s="121">
        <f>(قیمتها!$R$141/100)*10</f>
        <v>0</v>
      </c>
    </row>
    <row r="1143" spans="1:6" ht="29.25" customHeight="1" x14ac:dyDescent="0.25">
      <c r="A1143" s="131"/>
      <c r="B1143" s="132"/>
      <c r="C1143" s="119" t="s">
        <v>142</v>
      </c>
      <c r="D1143" s="120"/>
      <c r="E1143" s="120"/>
      <c r="F1143" s="122">
        <f>قیمتها!X96</f>
        <v>0</v>
      </c>
    </row>
    <row r="1144" spans="1:6" ht="29.25" customHeight="1" thickBot="1" x14ac:dyDescent="0.3">
      <c r="A1144" s="133"/>
      <c r="B1144" s="134"/>
      <c r="C1144" s="135" t="s">
        <v>795</v>
      </c>
      <c r="D1144" s="136"/>
      <c r="E1144" s="136"/>
      <c r="F1144" s="137" t="e">
        <f>SUM(F1132:F1143)</f>
        <v>#DIV/0!</v>
      </c>
    </row>
    <row r="1145" spans="1:6" ht="29.25" customHeight="1" x14ac:dyDescent="0.25">
      <c r="A1145" s="111" t="s">
        <v>709</v>
      </c>
      <c r="B1145" s="112" t="s">
        <v>816</v>
      </c>
      <c r="C1145" s="113" t="s">
        <v>679</v>
      </c>
      <c r="D1145" s="114">
        <v>120</v>
      </c>
      <c r="E1145" s="114"/>
      <c r="F1145" s="115" t="e">
        <f>(قیمتها!$L$63/100)*D1145</f>
        <v>#DIV/0!</v>
      </c>
    </row>
    <row r="1146" spans="1:6" ht="29.25" customHeight="1" x14ac:dyDescent="0.25">
      <c r="A1146" s="117"/>
      <c r="B1146" s="118"/>
      <c r="C1146" s="119" t="s">
        <v>682</v>
      </c>
      <c r="D1146" s="120" t="s">
        <v>84</v>
      </c>
      <c r="E1146" s="120"/>
      <c r="F1146" s="121">
        <f>قیمتها!$R$135</f>
        <v>0</v>
      </c>
    </row>
    <row r="1147" spans="1:6" ht="29.25" customHeight="1" x14ac:dyDescent="0.25">
      <c r="A1147" s="117"/>
      <c r="B1147" s="118"/>
      <c r="C1147" s="119" t="s">
        <v>54</v>
      </c>
      <c r="D1147" s="120">
        <v>60</v>
      </c>
      <c r="E1147" s="120"/>
      <c r="F1147" s="121">
        <f>قیمتها!$R$43</f>
        <v>0</v>
      </c>
    </row>
    <row r="1148" spans="1:6" ht="29.25" customHeight="1" x14ac:dyDescent="0.25">
      <c r="A1148" s="117"/>
      <c r="B1148" s="118"/>
      <c r="C1148" s="119" t="s">
        <v>248</v>
      </c>
      <c r="D1148" s="120">
        <v>50</v>
      </c>
      <c r="E1148" s="120"/>
      <c r="F1148" s="122">
        <f>قیمتها!$R$102</f>
        <v>0</v>
      </c>
    </row>
    <row r="1149" spans="1:6" ht="29.25" customHeight="1" x14ac:dyDescent="0.25">
      <c r="A1149" s="117"/>
      <c r="B1149" s="118"/>
      <c r="C1149" s="119" t="s">
        <v>688</v>
      </c>
      <c r="D1149" s="120">
        <v>20</v>
      </c>
      <c r="E1149" s="120"/>
      <c r="F1149" s="121" t="e">
        <f>(قیمتها!$L$92/100)*D1149</f>
        <v>#DIV/0!</v>
      </c>
    </row>
    <row r="1150" spans="1:6" ht="29.25" customHeight="1" x14ac:dyDescent="0.25">
      <c r="A1150" s="117"/>
      <c r="B1150" s="118"/>
      <c r="C1150" s="119" t="s">
        <v>68</v>
      </c>
      <c r="D1150" s="120">
        <v>20</v>
      </c>
      <c r="E1150" s="120"/>
      <c r="F1150" s="121" t="e">
        <f>(قیمتها!$L$83/100)*D1150</f>
        <v>#DIV/0!</v>
      </c>
    </row>
    <row r="1151" spans="1:6" ht="29.25" customHeight="1" x14ac:dyDescent="0.25">
      <c r="A1151" s="117"/>
      <c r="B1151" s="118"/>
      <c r="C1151" s="119" t="s">
        <v>800</v>
      </c>
      <c r="D1151" s="120" t="s">
        <v>84</v>
      </c>
      <c r="E1151" s="120"/>
      <c r="F1151" s="121" t="e">
        <f>قیمتها!$L$56</f>
        <v>#DIV/0!</v>
      </c>
    </row>
    <row r="1152" spans="1:6" ht="29.25" customHeight="1" x14ac:dyDescent="0.25">
      <c r="A1152" s="117"/>
      <c r="B1152" s="118"/>
      <c r="C1152" s="119" t="s">
        <v>690</v>
      </c>
      <c r="D1152" s="120" t="s">
        <v>84</v>
      </c>
      <c r="E1152" s="120"/>
      <c r="F1152" s="121">
        <f>قیمتها!$R$83</f>
        <v>0</v>
      </c>
    </row>
    <row r="1153" spans="1:6" ht="29.25" customHeight="1" x14ac:dyDescent="0.25">
      <c r="A1153" s="117"/>
      <c r="B1153" s="118"/>
      <c r="C1153" s="119" t="s">
        <v>809</v>
      </c>
      <c r="D1153" s="120" t="s">
        <v>84</v>
      </c>
      <c r="E1153" s="120"/>
      <c r="F1153" s="121">
        <f>قیمتها!$R$91</f>
        <v>0</v>
      </c>
    </row>
    <row r="1154" spans="1:6" ht="29.25" customHeight="1" x14ac:dyDescent="0.25">
      <c r="A1154" s="117"/>
      <c r="B1154" s="118"/>
      <c r="C1154" s="119" t="s">
        <v>205</v>
      </c>
      <c r="D1154" s="120">
        <v>30</v>
      </c>
      <c r="E1154" s="120"/>
      <c r="F1154" s="121" t="e">
        <f>(قیمتها!$L$41/100)*D1154</f>
        <v>#DIV/0!</v>
      </c>
    </row>
    <row r="1155" spans="1:6" ht="29.25" customHeight="1" x14ac:dyDescent="0.25">
      <c r="A1155" s="117"/>
      <c r="B1155" s="118"/>
      <c r="C1155" s="119" t="s">
        <v>692</v>
      </c>
      <c r="D1155" s="120" t="s">
        <v>32</v>
      </c>
      <c r="E1155" s="120"/>
      <c r="F1155" s="121">
        <f>(قیمتها!$R$141/100)*10</f>
        <v>0</v>
      </c>
    </row>
    <row r="1156" spans="1:6" ht="29.25" customHeight="1" x14ac:dyDescent="0.25">
      <c r="A1156" s="117"/>
      <c r="B1156" s="118"/>
      <c r="C1156" s="119" t="s">
        <v>142</v>
      </c>
      <c r="D1156" s="120"/>
      <c r="E1156" s="120"/>
      <c r="F1156" s="122">
        <f>قیمتها!X108</f>
        <v>0</v>
      </c>
    </row>
    <row r="1157" spans="1:6" ht="29.25" customHeight="1" thickBot="1" x14ac:dyDescent="0.3">
      <c r="A1157" s="124"/>
      <c r="B1157" s="125"/>
      <c r="C1157" s="126" t="s">
        <v>795</v>
      </c>
      <c r="D1157" s="127"/>
      <c r="E1157" s="127"/>
      <c r="F1157" s="128" t="e">
        <f>SUM(F1145:F1156)</f>
        <v>#DIV/0!</v>
      </c>
    </row>
    <row r="1158" spans="1:6" ht="29.25" customHeight="1" x14ac:dyDescent="0.25">
      <c r="A1158" s="129" t="s">
        <v>709</v>
      </c>
      <c r="B1158" s="130" t="s">
        <v>817</v>
      </c>
      <c r="C1158" s="113" t="s">
        <v>81</v>
      </c>
      <c r="D1158" s="114">
        <v>100</v>
      </c>
      <c r="E1158" s="114"/>
      <c r="F1158" s="115">
        <f>(قیمتها!$R$137/100)*D1158</f>
        <v>0</v>
      </c>
    </row>
    <row r="1159" spans="1:6" ht="29.25" customHeight="1" x14ac:dyDescent="0.25">
      <c r="A1159" s="131"/>
      <c r="B1159" s="132"/>
      <c r="C1159" s="119" t="s">
        <v>683</v>
      </c>
      <c r="D1159" s="120">
        <v>25</v>
      </c>
      <c r="E1159" s="120"/>
      <c r="F1159" s="121">
        <f>(قیمتها!$R$123/100)*D1159</f>
        <v>0</v>
      </c>
    </row>
    <row r="1160" spans="1:6" ht="29.25" customHeight="1" x14ac:dyDescent="0.25">
      <c r="A1160" s="131"/>
      <c r="B1160" s="132"/>
      <c r="C1160" s="119" t="s">
        <v>484</v>
      </c>
      <c r="D1160" s="120">
        <v>25</v>
      </c>
      <c r="E1160" s="120"/>
      <c r="F1160" s="121">
        <f>(قیمتها!$R$66/100)*D1160</f>
        <v>0</v>
      </c>
    </row>
    <row r="1161" spans="1:6" ht="29.25" customHeight="1" x14ac:dyDescent="0.25">
      <c r="A1161" s="131"/>
      <c r="B1161" s="132"/>
      <c r="C1161" s="119" t="s">
        <v>682</v>
      </c>
      <c r="D1161" s="120" t="s">
        <v>84</v>
      </c>
      <c r="E1161" s="120"/>
      <c r="F1161" s="121">
        <f>قیمتها!$R$135</f>
        <v>0</v>
      </c>
    </row>
    <row r="1162" spans="1:6" ht="29.25" customHeight="1" x14ac:dyDescent="0.25">
      <c r="A1162" s="131"/>
      <c r="B1162" s="132"/>
      <c r="C1162" s="119" t="s">
        <v>54</v>
      </c>
      <c r="D1162" s="120">
        <v>60</v>
      </c>
      <c r="E1162" s="120"/>
      <c r="F1162" s="121">
        <f>قیمتها!$R$43</f>
        <v>0</v>
      </c>
    </row>
    <row r="1163" spans="1:6" ht="29.25" customHeight="1" x14ac:dyDescent="0.25">
      <c r="A1163" s="131"/>
      <c r="B1163" s="132"/>
      <c r="C1163" s="119" t="s">
        <v>248</v>
      </c>
      <c r="D1163" s="120">
        <v>50</v>
      </c>
      <c r="E1163" s="120"/>
      <c r="F1163" s="122">
        <f>قیمتها!$R$102</f>
        <v>0</v>
      </c>
    </row>
    <row r="1164" spans="1:6" ht="29.25" customHeight="1" x14ac:dyDescent="0.25">
      <c r="A1164" s="131"/>
      <c r="B1164" s="132"/>
      <c r="C1164" s="119" t="s">
        <v>688</v>
      </c>
      <c r="D1164" s="120">
        <v>20</v>
      </c>
      <c r="E1164" s="120"/>
      <c r="F1164" s="121" t="e">
        <f>(قیمتها!$L$92/100)*D1164</f>
        <v>#DIV/0!</v>
      </c>
    </row>
    <row r="1165" spans="1:6" ht="29.25" customHeight="1" x14ac:dyDescent="0.25">
      <c r="A1165" s="131"/>
      <c r="B1165" s="132"/>
      <c r="C1165" s="119" t="s">
        <v>68</v>
      </c>
      <c r="D1165" s="120">
        <v>20</v>
      </c>
      <c r="E1165" s="120"/>
      <c r="F1165" s="121" t="e">
        <f>(قیمتها!$L$83/100)*D1165</f>
        <v>#DIV/0!</v>
      </c>
    </row>
    <row r="1166" spans="1:6" ht="29.25" customHeight="1" x14ac:dyDescent="0.25">
      <c r="A1166" s="131"/>
      <c r="B1166" s="132"/>
      <c r="C1166" s="119" t="s">
        <v>800</v>
      </c>
      <c r="D1166" s="120" t="s">
        <v>84</v>
      </c>
      <c r="E1166" s="120"/>
      <c r="F1166" s="121" t="e">
        <f>قیمتها!$L$56</f>
        <v>#DIV/0!</v>
      </c>
    </row>
    <row r="1167" spans="1:6" ht="29.25" customHeight="1" x14ac:dyDescent="0.25">
      <c r="A1167" s="131"/>
      <c r="B1167" s="132"/>
      <c r="C1167" s="119" t="s">
        <v>690</v>
      </c>
      <c r="D1167" s="120" t="s">
        <v>84</v>
      </c>
      <c r="E1167" s="120"/>
      <c r="F1167" s="121">
        <f>قیمتها!$R$83</f>
        <v>0</v>
      </c>
    </row>
    <row r="1168" spans="1:6" ht="29.25" customHeight="1" x14ac:dyDescent="0.25">
      <c r="A1168" s="131"/>
      <c r="B1168" s="132"/>
      <c r="C1168" s="119" t="s">
        <v>809</v>
      </c>
      <c r="D1168" s="120" t="s">
        <v>84</v>
      </c>
      <c r="E1168" s="120"/>
      <c r="F1168" s="121">
        <f>قیمتها!$R$91</f>
        <v>0</v>
      </c>
    </row>
    <row r="1169" spans="1:6" ht="29.25" customHeight="1" x14ac:dyDescent="0.25">
      <c r="A1169" s="131"/>
      <c r="B1169" s="132"/>
      <c r="C1169" s="119" t="s">
        <v>205</v>
      </c>
      <c r="D1169" s="120">
        <v>30</v>
      </c>
      <c r="E1169" s="120"/>
      <c r="F1169" s="121" t="e">
        <f>(قیمتها!$L$41/100)*D1169</f>
        <v>#DIV/0!</v>
      </c>
    </row>
    <row r="1170" spans="1:6" ht="29.25" customHeight="1" x14ac:dyDescent="0.25">
      <c r="A1170" s="131"/>
      <c r="B1170" s="132"/>
      <c r="C1170" s="119" t="s">
        <v>692</v>
      </c>
      <c r="D1170" s="120" t="s">
        <v>32</v>
      </c>
      <c r="E1170" s="120"/>
      <c r="F1170" s="121">
        <f>(قیمتها!$R$141/100)*10</f>
        <v>0</v>
      </c>
    </row>
    <row r="1171" spans="1:6" ht="29.25" customHeight="1" x14ac:dyDescent="0.25">
      <c r="A1171" s="131"/>
      <c r="B1171" s="132"/>
      <c r="C1171" s="119" t="s">
        <v>142</v>
      </c>
      <c r="D1171" s="120"/>
      <c r="E1171" s="120"/>
      <c r="F1171" s="122">
        <f>قیمتها!X104</f>
        <v>0</v>
      </c>
    </row>
    <row r="1172" spans="1:6" ht="29.25" customHeight="1" thickBot="1" x14ac:dyDescent="0.3">
      <c r="A1172" s="133"/>
      <c r="B1172" s="134"/>
      <c r="C1172" s="135" t="s">
        <v>795</v>
      </c>
      <c r="D1172" s="136"/>
      <c r="E1172" s="136"/>
      <c r="F1172" s="137" t="e">
        <f>SUM(F1158:F1171)</f>
        <v>#DIV/0!</v>
      </c>
    </row>
    <row r="1173" spans="1:6" ht="29.25" customHeight="1" x14ac:dyDescent="0.25">
      <c r="A1173" s="111" t="s">
        <v>709</v>
      </c>
      <c r="B1173" s="112" t="s">
        <v>726</v>
      </c>
      <c r="C1173" s="113" t="s">
        <v>703</v>
      </c>
      <c r="D1173" s="114" t="s">
        <v>84</v>
      </c>
      <c r="E1173" s="114"/>
      <c r="F1173" s="138" t="e">
        <f>قیمتها!$L$111</f>
        <v>#DIV/0!</v>
      </c>
    </row>
    <row r="1174" spans="1:6" ht="29.25" customHeight="1" x14ac:dyDescent="0.25">
      <c r="A1174" s="117"/>
      <c r="B1174" s="118"/>
      <c r="C1174" s="119" t="s">
        <v>682</v>
      </c>
      <c r="D1174" s="120" t="s">
        <v>84</v>
      </c>
      <c r="E1174" s="120"/>
      <c r="F1174" s="121">
        <f>قیمتها!$R$135</f>
        <v>0</v>
      </c>
    </row>
    <row r="1175" spans="1:6" ht="29.25" customHeight="1" x14ac:dyDescent="0.25">
      <c r="A1175" s="117"/>
      <c r="B1175" s="118"/>
      <c r="C1175" s="119" t="s">
        <v>54</v>
      </c>
      <c r="D1175" s="120">
        <v>60</v>
      </c>
      <c r="E1175" s="120"/>
      <c r="F1175" s="121">
        <f>قیمتها!$R$43</f>
        <v>0</v>
      </c>
    </row>
    <row r="1176" spans="1:6" ht="29.25" customHeight="1" x14ac:dyDescent="0.25">
      <c r="A1176" s="117"/>
      <c r="B1176" s="118"/>
      <c r="C1176" s="119" t="s">
        <v>248</v>
      </c>
      <c r="D1176" s="120">
        <v>50</v>
      </c>
      <c r="E1176" s="120"/>
      <c r="F1176" s="122">
        <f>قیمتها!$R$102</f>
        <v>0</v>
      </c>
    </row>
    <row r="1177" spans="1:6" ht="29.25" customHeight="1" x14ac:dyDescent="0.25">
      <c r="A1177" s="117"/>
      <c r="B1177" s="118"/>
      <c r="C1177" s="119" t="s">
        <v>688</v>
      </c>
      <c r="D1177" s="120">
        <v>20</v>
      </c>
      <c r="E1177" s="120"/>
      <c r="F1177" s="121" t="e">
        <f>(قیمتها!$L$92/100)*D1177</f>
        <v>#DIV/0!</v>
      </c>
    </row>
    <row r="1178" spans="1:6" ht="29.25" customHeight="1" x14ac:dyDescent="0.25">
      <c r="A1178" s="117"/>
      <c r="B1178" s="118"/>
      <c r="C1178" s="119" t="s">
        <v>68</v>
      </c>
      <c r="D1178" s="120">
        <v>20</v>
      </c>
      <c r="E1178" s="120"/>
      <c r="F1178" s="121" t="e">
        <f>(قیمتها!$L$83/100)*D1178</f>
        <v>#DIV/0!</v>
      </c>
    </row>
    <row r="1179" spans="1:6" ht="29.25" customHeight="1" x14ac:dyDescent="0.25">
      <c r="A1179" s="117"/>
      <c r="B1179" s="118"/>
      <c r="C1179" s="119" t="s">
        <v>800</v>
      </c>
      <c r="D1179" s="120" t="s">
        <v>84</v>
      </c>
      <c r="E1179" s="120"/>
      <c r="F1179" s="121" t="e">
        <f>قیمتها!$L$56</f>
        <v>#DIV/0!</v>
      </c>
    </row>
    <row r="1180" spans="1:6" ht="29.25" customHeight="1" x14ac:dyDescent="0.25">
      <c r="A1180" s="117"/>
      <c r="B1180" s="118"/>
      <c r="C1180" s="119" t="s">
        <v>690</v>
      </c>
      <c r="D1180" s="120" t="s">
        <v>84</v>
      </c>
      <c r="E1180" s="120"/>
      <c r="F1180" s="121">
        <f>قیمتها!$R$83</f>
        <v>0</v>
      </c>
    </row>
    <row r="1181" spans="1:6" ht="29.25" customHeight="1" x14ac:dyDescent="0.25">
      <c r="A1181" s="117"/>
      <c r="B1181" s="118"/>
      <c r="C1181" s="119" t="s">
        <v>809</v>
      </c>
      <c r="D1181" s="120" t="s">
        <v>84</v>
      </c>
      <c r="E1181" s="120"/>
      <c r="F1181" s="121">
        <f>قیمتها!$R$91</f>
        <v>0</v>
      </c>
    </row>
    <row r="1182" spans="1:6" ht="29.25" customHeight="1" x14ac:dyDescent="0.25">
      <c r="A1182" s="117"/>
      <c r="B1182" s="118"/>
      <c r="C1182" s="119" t="s">
        <v>205</v>
      </c>
      <c r="D1182" s="120">
        <v>30</v>
      </c>
      <c r="E1182" s="120"/>
      <c r="F1182" s="121" t="e">
        <f>(قیمتها!$L$41/100)*D1182</f>
        <v>#DIV/0!</v>
      </c>
    </row>
    <row r="1183" spans="1:6" ht="29.25" customHeight="1" x14ac:dyDescent="0.25">
      <c r="A1183" s="117"/>
      <c r="B1183" s="118"/>
      <c r="C1183" s="119" t="s">
        <v>692</v>
      </c>
      <c r="D1183" s="120" t="s">
        <v>32</v>
      </c>
      <c r="E1183" s="120"/>
      <c r="F1183" s="121">
        <f>(قیمتها!$R$141/100)*10</f>
        <v>0</v>
      </c>
    </row>
    <row r="1184" spans="1:6" ht="29.25" customHeight="1" x14ac:dyDescent="0.25">
      <c r="A1184" s="117"/>
      <c r="B1184" s="118"/>
      <c r="C1184" s="119" t="s">
        <v>142</v>
      </c>
      <c r="D1184" s="120"/>
      <c r="E1184" s="120"/>
      <c r="F1184" s="122">
        <f>قیمتها!X94</f>
        <v>0</v>
      </c>
    </row>
    <row r="1185" spans="1:6" ht="29.25" customHeight="1" thickBot="1" x14ac:dyDescent="0.3">
      <c r="A1185" s="124"/>
      <c r="B1185" s="125"/>
      <c r="C1185" s="126" t="s">
        <v>795</v>
      </c>
      <c r="D1185" s="127"/>
      <c r="E1185" s="127"/>
      <c r="F1185" s="128" t="e">
        <f>SUM(F1173:F1184)</f>
        <v>#DIV/0!</v>
      </c>
    </row>
    <row r="1186" spans="1:6" ht="29.25" customHeight="1" x14ac:dyDescent="0.25">
      <c r="A1186" s="129" t="s">
        <v>709</v>
      </c>
      <c r="B1186" s="130" t="s">
        <v>727</v>
      </c>
      <c r="C1186" s="113" t="s">
        <v>805</v>
      </c>
      <c r="D1186" s="114">
        <v>110</v>
      </c>
      <c r="E1186" s="114"/>
      <c r="F1186" s="115" t="e">
        <f>(قیمتها!$L$60/100)*D1186</f>
        <v>#DIV/0!</v>
      </c>
    </row>
    <row r="1187" spans="1:6" ht="29.25" customHeight="1" x14ac:dyDescent="0.25">
      <c r="A1187" s="131"/>
      <c r="B1187" s="132"/>
      <c r="C1187" s="119" t="s">
        <v>5</v>
      </c>
      <c r="D1187" s="120">
        <v>20</v>
      </c>
      <c r="E1187" s="120"/>
      <c r="F1187" s="121">
        <f>(قیمتها!$R$23/100)*D1187</f>
        <v>0</v>
      </c>
    </row>
    <row r="1188" spans="1:6" ht="29.25" customHeight="1" x14ac:dyDescent="0.25">
      <c r="A1188" s="131"/>
      <c r="B1188" s="132"/>
      <c r="C1188" s="119" t="s">
        <v>249</v>
      </c>
      <c r="D1188" s="120">
        <v>20</v>
      </c>
      <c r="E1188" s="120"/>
      <c r="F1188" s="121" t="e">
        <f>(قیمتها!$L$39/100)*D1188</f>
        <v>#DIV/0!</v>
      </c>
    </row>
    <row r="1189" spans="1:6" ht="29.25" customHeight="1" x14ac:dyDescent="0.25">
      <c r="A1189" s="131"/>
      <c r="B1189" s="132"/>
      <c r="C1189" s="119" t="s">
        <v>682</v>
      </c>
      <c r="D1189" s="120" t="s">
        <v>84</v>
      </c>
      <c r="E1189" s="120"/>
      <c r="F1189" s="121">
        <f>قیمتها!$R$135</f>
        <v>0</v>
      </c>
    </row>
    <row r="1190" spans="1:6" ht="29.25" customHeight="1" x14ac:dyDescent="0.25">
      <c r="A1190" s="131"/>
      <c r="B1190" s="132"/>
      <c r="C1190" s="119" t="s">
        <v>54</v>
      </c>
      <c r="D1190" s="120">
        <v>60</v>
      </c>
      <c r="E1190" s="120"/>
      <c r="F1190" s="121">
        <f>قیمتها!$R$43</f>
        <v>0</v>
      </c>
    </row>
    <row r="1191" spans="1:6" ht="29.25" customHeight="1" x14ac:dyDescent="0.25">
      <c r="A1191" s="131"/>
      <c r="B1191" s="132"/>
      <c r="C1191" s="119" t="s">
        <v>248</v>
      </c>
      <c r="D1191" s="120">
        <v>50</v>
      </c>
      <c r="E1191" s="120"/>
      <c r="F1191" s="122">
        <f>قیمتها!$R$102</f>
        <v>0</v>
      </c>
    </row>
    <row r="1192" spans="1:6" ht="29.25" customHeight="1" x14ac:dyDescent="0.25">
      <c r="A1192" s="131"/>
      <c r="B1192" s="132"/>
      <c r="C1192" s="119" t="s">
        <v>688</v>
      </c>
      <c r="D1192" s="120">
        <v>20</v>
      </c>
      <c r="E1192" s="120"/>
      <c r="F1192" s="121" t="e">
        <f>(قیمتها!$L$92/100)*D1192</f>
        <v>#DIV/0!</v>
      </c>
    </row>
    <row r="1193" spans="1:6" ht="29.25" customHeight="1" x14ac:dyDescent="0.25">
      <c r="A1193" s="131"/>
      <c r="B1193" s="132"/>
      <c r="C1193" s="119" t="s">
        <v>68</v>
      </c>
      <c r="D1193" s="120">
        <v>20</v>
      </c>
      <c r="E1193" s="120"/>
      <c r="F1193" s="121" t="e">
        <f>(قیمتها!$L$83/100)*D1193</f>
        <v>#DIV/0!</v>
      </c>
    </row>
    <row r="1194" spans="1:6" ht="29.25" customHeight="1" x14ac:dyDescent="0.25">
      <c r="A1194" s="131"/>
      <c r="B1194" s="132"/>
      <c r="C1194" s="119" t="s">
        <v>800</v>
      </c>
      <c r="D1194" s="120" t="s">
        <v>84</v>
      </c>
      <c r="E1194" s="120"/>
      <c r="F1194" s="121" t="e">
        <f>قیمتها!$L$56</f>
        <v>#DIV/0!</v>
      </c>
    </row>
    <row r="1195" spans="1:6" ht="29.25" customHeight="1" x14ac:dyDescent="0.25">
      <c r="A1195" s="131"/>
      <c r="B1195" s="132"/>
      <c r="C1195" s="119" t="s">
        <v>690</v>
      </c>
      <c r="D1195" s="120" t="s">
        <v>84</v>
      </c>
      <c r="E1195" s="120"/>
      <c r="F1195" s="121">
        <f>قیمتها!$R$83</f>
        <v>0</v>
      </c>
    </row>
    <row r="1196" spans="1:6" ht="29.25" customHeight="1" x14ac:dyDescent="0.25">
      <c r="A1196" s="131"/>
      <c r="B1196" s="132"/>
      <c r="C1196" s="119" t="s">
        <v>809</v>
      </c>
      <c r="D1196" s="120" t="s">
        <v>84</v>
      </c>
      <c r="E1196" s="120"/>
      <c r="F1196" s="121">
        <f>قیمتها!$R$91</f>
        <v>0</v>
      </c>
    </row>
    <row r="1197" spans="1:6" ht="29.25" customHeight="1" x14ac:dyDescent="0.25">
      <c r="A1197" s="131"/>
      <c r="B1197" s="132"/>
      <c r="C1197" s="119" t="s">
        <v>205</v>
      </c>
      <c r="D1197" s="120">
        <v>30</v>
      </c>
      <c r="E1197" s="120"/>
      <c r="F1197" s="121" t="e">
        <f>(قیمتها!$L$41/100)*D1197</f>
        <v>#DIV/0!</v>
      </c>
    </row>
    <row r="1198" spans="1:6" ht="29.25" customHeight="1" x14ac:dyDescent="0.25">
      <c r="A1198" s="131"/>
      <c r="B1198" s="132"/>
      <c r="C1198" s="119" t="s">
        <v>692</v>
      </c>
      <c r="D1198" s="120" t="s">
        <v>32</v>
      </c>
      <c r="E1198" s="120"/>
      <c r="F1198" s="121">
        <f>(قیمتها!$R$141/100)*10</f>
        <v>0</v>
      </c>
    </row>
    <row r="1199" spans="1:6" ht="29.25" customHeight="1" x14ac:dyDescent="0.25">
      <c r="A1199" s="131"/>
      <c r="B1199" s="132"/>
      <c r="C1199" s="119" t="s">
        <v>142</v>
      </c>
      <c r="D1199" s="120"/>
      <c r="E1199" s="120"/>
      <c r="F1199" s="122">
        <f>قیمتها!X101</f>
        <v>0</v>
      </c>
    </row>
    <row r="1200" spans="1:6" ht="29.25" customHeight="1" thickBot="1" x14ac:dyDescent="0.3">
      <c r="A1200" s="133"/>
      <c r="B1200" s="134"/>
      <c r="C1200" s="135" t="s">
        <v>795</v>
      </c>
      <c r="D1200" s="136"/>
      <c r="E1200" s="136"/>
      <c r="F1200" s="137" t="e">
        <f>SUM(F1186:F1199)</f>
        <v>#DIV/0!</v>
      </c>
    </row>
    <row r="1201" spans="1:6" ht="29.25" customHeight="1" x14ac:dyDescent="0.25">
      <c r="A1201" s="111" t="s">
        <v>709</v>
      </c>
      <c r="B1201" s="112" t="s">
        <v>706</v>
      </c>
      <c r="C1201" s="113" t="s">
        <v>706</v>
      </c>
      <c r="D1201" s="114">
        <v>120</v>
      </c>
      <c r="E1201" s="114"/>
      <c r="F1201" s="115">
        <f>(قیمتها!$R$46/100)*D1201</f>
        <v>0</v>
      </c>
    </row>
    <row r="1202" spans="1:6" ht="29.25" customHeight="1" x14ac:dyDescent="0.25">
      <c r="A1202" s="117"/>
      <c r="B1202" s="118"/>
      <c r="C1202" s="119" t="s">
        <v>707</v>
      </c>
      <c r="D1202" s="120">
        <v>12</v>
      </c>
      <c r="E1202" s="120"/>
      <c r="F1202" s="121" t="e">
        <f>(قیمتها!$L$18/100)*D1202</f>
        <v>#DIV/0!</v>
      </c>
    </row>
    <row r="1203" spans="1:6" ht="29.25" customHeight="1" x14ac:dyDescent="0.25">
      <c r="A1203" s="117"/>
      <c r="B1203" s="118"/>
      <c r="C1203" s="119" t="s">
        <v>242</v>
      </c>
      <c r="D1203" s="120">
        <v>50</v>
      </c>
      <c r="E1203" s="120"/>
      <c r="F1203" s="121">
        <f>(قیمتها!$R$87/100)*D1203</f>
        <v>0</v>
      </c>
    </row>
    <row r="1204" spans="1:6" ht="29.25" customHeight="1" x14ac:dyDescent="0.25">
      <c r="A1204" s="117"/>
      <c r="B1204" s="118"/>
      <c r="C1204" s="119" t="s">
        <v>55</v>
      </c>
      <c r="D1204" s="120">
        <v>80</v>
      </c>
      <c r="E1204" s="120"/>
      <c r="F1204" s="121">
        <f>(قیمتها!$R$65/100)*D1204</f>
        <v>0</v>
      </c>
    </row>
    <row r="1205" spans="1:6" ht="29.25" customHeight="1" x14ac:dyDescent="0.25">
      <c r="A1205" s="117"/>
      <c r="B1205" s="118"/>
      <c r="C1205" s="119" t="s">
        <v>107</v>
      </c>
      <c r="D1205" s="120" t="s">
        <v>84</v>
      </c>
      <c r="E1205" s="120"/>
      <c r="F1205" s="122">
        <f>قیمتها!$R$120</f>
        <v>0</v>
      </c>
    </row>
    <row r="1206" spans="1:6" ht="29.25" customHeight="1" x14ac:dyDescent="0.25">
      <c r="A1206" s="117"/>
      <c r="B1206" s="118"/>
      <c r="C1206" s="119" t="s">
        <v>708</v>
      </c>
      <c r="D1206" s="120" t="s">
        <v>84</v>
      </c>
      <c r="E1206" s="120"/>
      <c r="F1206" s="121">
        <f>قیمتها!$R$88</f>
        <v>0</v>
      </c>
    </row>
    <row r="1207" spans="1:6" ht="29.25" customHeight="1" x14ac:dyDescent="0.25">
      <c r="A1207" s="117"/>
      <c r="B1207" s="118"/>
      <c r="C1207" s="119" t="s">
        <v>7</v>
      </c>
      <c r="D1207" s="120">
        <v>3</v>
      </c>
      <c r="E1207" s="120"/>
      <c r="F1207" s="121" t="e">
        <f>(قیمتها!$L$6/1000)*D1207</f>
        <v>#DIV/0!</v>
      </c>
    </row>
    <row r="1208" spans="1:6" ht="29.25" customHeight="1" x14ac:dyDescent="0.25">
      <c r="A1208" s="117"/>
      <c r="B1208" s="118"/>
      <c r="C1208" s="119" t="s">
        <v>692</v>
      </c>
      <c r="D1208" s="120" t="s">
        <v>32</v>
      </c>
      <c r="E1208" s="120"/>
      <c r="F1208" s="121">
        <f>(قیمتها!$R$141/100)*10</f>
        <v>0</v>
      </c>
    </row>
    <row r="1209" spans="1:6" ht="29.25" customHeight="1" x14ac:dyDescent="0.25">
      <c r="A1209" s="117"/>
      <c r="B1209" s="118"/>
      <c r="C1209" s="119" t="s">
        <v>142</v>
      </c>
      <c r="D1209" s="120"/>
      <c r="E1209" s="120"/>
      <c r="F1209" s="122">
        <f>قیمتها!X95</f>
        <v>0</v>
      </c>
    </row>
    <row r="1210" spans="1:6" ht="29.25" customHeight="1" thickBot="1" x14ac:dyDescent="0.3">
      <c r="A1210" s="124"/>
      <c r="B1210" s="125"/>
      <c r="C1210" s="126" t="s">
        <v>795</v>
      </c>
      <c r="D1210" s="127"/>
      <c r="E1210" s="127"/>
      <c r="F1210" s="128" t="e">
        <f>SUM(F1201:F1209)</f>
        <v>#DIV/0!</v>
      </c>
    </row>
    <row r="1211" spans="1:6" ht="29.25" customHeight="1" x14ac:dyDescent="0.25">
      <c r="A1211" s="129" t="s">
        <v>709</v>
      </c>
      <c r="B1211" s="130" t="s">
        <v>729</v>
      </c>
      <c r="C1211" s="113" t="s">
        <v>680</v>
      </c>
      <c r="D1211" s="114">
        <v>40</v>
      </c>
      <c r="E1211" s="114"/>
      <c r="F1211" s="115" t="e">
        <f>(قیمتها!$L$95/100)*D1080</f>
        <v>#DIV/0!</v>
      </c>
    </row>
    <row r="1212" spans="1:6" ht="29.25" customHeight="1" x14ac:dyDescent="0.25">
      <c r="A1212" s="131"/>
      <c r="B1212" s="132"/>
      <c r="C1212" s="119" t="s">
        <v>71</v>
      </c>
      <c r="D1212" s="120">
        <v>40</v>
      </c>
      <c r="E1212" s="120"/>
      <c r="F1212" s="121" t="e">
        <f>(قیمتها!$L$81/100)*D1212</f>
        <v>#DIV/0!</v>
      </c>
    </row>
    <row r="1213" spans="1:6" ht="29.25" customHeight="1" x14ac:dyDescent="0.25">
      <c r="A1213" s="131"/>
      <c r="B1213" s="132"/>
      <c r="C1213" s="119" t="s">
        <v>24</v>
      </c>
      <c r="D1213" s="120">
        <v>10</v>
      </c>
      <c r="E1213" s="120"/>
      <c r="F1213" s="121">
        <f>(قیمتها!$R$82/100)*D1213</f>
        <v>0</v>
      </c>
    </row>
    <row r="1214" spans="1:6" ht="29.25" customHeight="1" x14ac:dyDescent="0.25">
      <c r="A1214" s="131"/>
      <c r="B1214" s="132"/>
      <c r="C1214" s="119" t="s">
        <v>686</v>
      </c>
      <c r="D1214" s="120">
        <v>10</v>
      </c>
      <c r="E1214" s="120"/>
      <c r="F1214" s="121">
        <f>(قیمتها!$R$46/100)*D1214</f>
        <v>0</v>
      </c>
    </row>
    <row r="1215" spans="1:6" ht="29.25" customHeight="1" x14ac:dyDescent="0.25">
      <c r="A1215" s="131"/>
      <c r="B1215" s="132"/>
      <c r="C1215" s="119" t="s">
        <v>707</v>
      </c>
      <c r="D1215" s="120">
        <v>40</v>
      </c>
      <c r="E1215" s="120"/>
      <c r="F1215" s="121" t="e">
        <f>(قیمتها!$L$18/100)*D1215</f>
        <v>#DIV/0!</v>
      </c>
    </row>
    <row r="1216" spans="1:6" ht="29.25" customHeight="1" x14ac:dyDescent="0.25">
      <c r="A1216" s="131"/>
      <c r="B1216" s="132"/>
      <c r="C1216" s="119" t="s">
        <v>689</v>
      </c>
      <c r="D1216" s="120" t="s">
        <v>84</v>
      </c>
      <c r="E1216" s="120"/>
      <c r="F1216" s="122">
        <f>(قیمتها!$R$133)*1</f>
        <v>0</v>
      </c>
    </row>
    <row r="1217" spans="1:6" ht="29.25" customHeight="1" x14ac:dyDescent="0.25">
      <c r="A1217" s="131"/>
      <c r="B1217" s="132"/>
      <c r="C1217" s="119" t="s">
        <v>54</v>
      </c>
      <c r="D1217" s="120">
        <v>60</v>
      </c>
      <c r="E1217" s="120"/>
      <c r="F1217" s="121">
        <f>قیمتها!$R$43</f>
        <v>0</v>
      </c>
    </row>
    <row r="1218" spans="1:6" ht="29.25" customHeight="1" x14ac:dyDescent="0.25">
      <c r="A1218" s="131"/>
      <c r="B1218" s="132"/>
      <c r="C1218" s="119" t="s">
        <v>248</v>
      </c>
      <c r="D1218" s="120">
        <v>50</v>
      </c>
      <c r="E1218" s="120"/>
      <c r="F1218" s="122">
        <f>قیمتها!$R$102</f>
        <v>0</v>
      </c>
    </row>
    <row r="1219" spans="1:6" ht="29.25" customHeight="1" x14ac:dyDescent="0.25">
      <c r="A1219" s="131"/>
      <c r="B1219" s="132"/>
      <c r="C1219" s="119" t="s">
        <v>688</v>
      </c>
      <c r="D1219" s="120">
        <v>20</v>
      </c>
      <c r="E1219" s="120"/>
      <c r="F1219" s="121" t="e">
        <f>(قیمتها!$L$92/100)*D1219</f>
        <v>#DIV/0!</v>
      </c>
    </row>
    <row r="1220" spans="1:6" ht="29.25" customHeight="1" x14ac:dyDescent="0.25">
      <c r="A1220" s="131"/>
      <c r="B1220" s="132"/>
      <c r="C1220" s="119" t="s">
        <v>68</v>
      </c>
      <c r="D1220" s="120">
        <v>20</v>
      </c>
      <c r="E1220" s="120"/>
      <c r="F1220" s="121" t="e">
        <f>(قیمتها!$L$83/100)*D1220</f>
        <v>#DIV/0!</v>
      </c>
    </row>
    <row r="1221" spans="1:6" ht="29.25" customHeight="1" x14ac:dyDescent="0.25">
      <c r="A1221" s="131"/>
      <c r="B1221" s="132"/>
      <c r="C1221" s="119" t="s">
        <v>800</v>
      </c>
      <c r="D1221" s="120" t="s">
        <v>76</v>
      </c>
      <c r="E1221" s="120"/>
      <c r="F1221" s="121" t="e">
        <f>قیمتها!$L$56*2</f>
        <v>#DIV/0!</v>
      </c>
    </row>
    <row r="1222" spans="1:6" ht="29.25" customHeight="1" x14ac:dyDescent="0.25">
      <c r="A1222" s="131"/>
      <c r="B1222" s="132"/>
      <c r="C1222" s="119" t="s">
        <v>690</v>
      </c>
      <c r="D1222" s="120" t="s">
        <v>84</v>
      </c>
      <c r="E1222" s="120"/>
      <c r="F1222" s="121">
        <f>قیمتها!$R$83</f>
        <v>0</v>
      </c>
    </row>
    <row r="1223" spans="1:6" ht="29.25" customHeight="1" x14ac:dyDescent="0.25">
      <c r="A1223" s="131"/>
      <c r="B1223" s="132"/>
      <c r="C1223" s="119" t="s">
        <v>809</v>
      </c>
      <c r="D1223" s="120" t="s">
        <v>84</v>
      </c>
      <c r="E1223" s="120"/>
      <c r="F1223" s="121">
        <f>قیمتها!$R$91</f>
        <v>0</v>
      </c>
    </row>
    <row r="1224" spans="1:6" ht="29.25" customHeight="1" x14ac:dyDescent="0.25">
      <c r="A1224" s="131"/>
      <c r="B1224" s="132"/>
      <c r="C1224" s="119" t="s">
        <v>205</v>
      </c>
      <c r="D1224" s="120">
        <v>30</v>
      </c>
      <c r="E1224" s="120"/>
      <c r="F1224" s="121" t="e">
        <f>(قیمتها!$L$41/100)*D1224</f>
        <v>#DIV/0!</v>
      </c>
    </row>
    <row r="1225" spans="1:6" ht="29.25" customHeight="1" x14ac:dyDescent="0.25">
      <c r="A1225" s="131"/>
      <c r="B1225" s="132"/>
      <c r="C1225" s="119" t="s">
        <v>692</v>
      </c>
      <c r="D1225" s="120" t="s">
        <v>32</v>
      </c>
      <c r="E1225" s="120"/>
      <c r="F1225" s="121">
        <f>(قیمتها!$R$141/100)*10</f>
        <v>0</v>
      </c>
    </row>
    <row r="1226" spans="1:6" ht="29.25" customHeight="1" x14ac:dyDescent="0.25">
      <c r="A1226" s="131"/>
      <c r="B1226" s="132"/>
      <c r="C1226" s="119" t="s">
        <v>399</v>
      </c>
      <c r="D1226" s="120">
        <v>3</v>
      </c>
      <c r="E1226" s="120"/>
      <c r="F1226" s="121">
        <f>(قیمتها!$R$12/100)*D1226</f>
        <v>0</v>
      </c>
    </row>
    <row r="1227" spans="1:6" ht="29.25" customHeight="1" x14ac:dyDescent="0.25">
      <c r="A1227" s="131"/>
      <c r="B1227" s="132"/>
      <c r="C1227" s="119" t="s">
        <v>142</v>
      </c>
      <c r="D1227" s="120"/>
      <c r="E1227" s="120"/>
      <c r="F1227" s="122">
        <f>قیمتها!$X$111</f>
        <v>0</v>
      </c>
    </row>
    <row r="1228" spans="1:6" ht="29.25" customHeight="1" thickBot="1" x14ac:dyDescent="0.3">
      <c r="A1228" s="133"/>
      <c r="B1228" s="134"/>
      <c r="C1228" s="135" t="s">
        <v>795</v>
      </c>
      <c r="D1228" s="136"/>
      <c r="E1228" s="136"/>
      <c r="F1228" s="137" t="e">
        <f>SUM(F1211:F1227)</f>
        <v>#DIV/0!</v>
      </c>
    </row>
    <row r="1229" spans="1:6" ht="29.25" customHeight="1" x14ac:dyDescent="0.25">
      <c r="A1229" s="111" t="s">
        <v>709</v>
      </c>
      <c r="B1229" s="112" t="s">
        <v>728</v>
      </c>
      <c r="C1229" s="113" t="s">
        <v>680</v>
      </c>
      <c r="D1229" s="114">
        <v>60</v>
      </c>
      <c r="E1229" s="114"/>
      <c r="F1229" s="115" t="e">
        <f>(قیمتها!$L$94/100)*D1229</f>
        <v>#DIV/0!</v>
      </c>
    </row>
    <row r="1230" spans="1:6" ht="29.25" customHeight="1" x14ac:dyDescent="0.25">
      <c r="A1230" s="117"/>
      <c r="B1230" s="118"/>
      <c r="C1230" s="119" t="s">
        <v>668</v>
      </c>
      <c r="D1230" s="120">
        <v>60</v>
      </c>
      <c r="E1230" s="120"/>
      <c r="F1230" s="121" t="e">
        <f>(قیمتها!$L$61/100)*D1230</f>
        <v>#DIV/0!</v>
      </c>
    </row>
    <row r="1231" spans="1:6" ht="29.25" customHeight="1" x14ac:dyDescent="0.25">
      <c r="A1231" s="117"/>
      <c r="B1231" s="118"/>
      <c r="C1231" s="119" t="s">
        <v>24</v>
      </c>
      <c r="D1231" s="120">
        <v>10</v>
      </c>
      <c r="E1231" s="120"/>
      <c r="F1231" s="121">
        <f>(قیمتها!$R$82/100)*D1231</f>
        <v>0</v>
      </c>
    </row>
    <row r="1232" spans="1:6" ht="29.25" customHeight="1" x14ac:dyDescent="0.25">
      <c r="A1232" s="117"/>
      <c r="B1232" s="118"/>
      <c r="C1232" s="119" t="s">
        <v>707</v>
      </c>
      <c r="D1232" s="120">
        <v>70</v>
      </c>
      <c r="E1232" s="120"/>
      <c r="F1232" s="121" t="e">
        <f>(قیمتها!$L$18/100)*D1232</f>
        <v>#DIV/0!</v>
      </c>
    </row>
    <row r="1233" spans="1:6" ht="29.25" customHeight="1" x14ac:dyDescent="0.25">
      <c r="A1233" s="117"/>
      <c r="B1233" s="118"/>
      <c r="C1233" s="119" t="s">
        <v>682</v>
      </c>
      <c r="D1233" s="120" t="s">
        <v>84</v>
      </c>
      <c r="E1233" s="120"/>
      <c r="F1233" s="121">
        <f>قیمتها!$R$135</f>
        <v>0</v>
      </c>
    </row>
    <row r="1234" spans="1:6" ht="29.25" customHeight="1" x14ac:dyDescent="0.25">
      <c r="A1234" s="117"/>
      <c r="B1234" s="118"/>
      <c r="C1234" s="119" t="s">
        <v>54</v>
      </c>
      <c r="D1234" s="120">
        <v>60</v>
      </c>
      <c r="E1234" s="120"/>
      <c r="F1234" s="121">
        <f>قیمتها!$R$43</f>
        <v>0</v>
      </c>
    </row>
    <row r="1235" spans="1:6" ht="29.25" customHeight="1" x14ac:dyDescent="0.25">
      <c r="A1235" s="117"/>
      <c r="B1235" s="118"/>
      <c r="C1235" s="119" t="s">
        <v>248</v>
      </c>
      <c r="D1235" s="120">
        <v>50</v>
      </c>
      <c r="E1235" s="120"/>
      <c r="F1235" s="122">
        <f>قیمتها!$R$102</f>
        <v>0</v>
      </c>
    </row>
    <row r="1236" spans="1:6" ht="29.25" customHeight="1" x14ac:dyDescent="0.25">
      <c r="A1236" s="117"/>
      <c r="B1236" s="118"/>
      <c r="C1236" s="119" t="s">
        <v>688</v>
      </c>
      <c r="D1236" s="120">
        <v>20</v>
      </c>
      <c r="E1236" s="120"/>
      <c r="F1236" s="121" t="e">
        <f>(قیمتها!$L$92/100)*D1236</f>
        <v>#DIV/0!</v>
      </c>
    </row>
    <row r="1237" spans="1:6" ht="29.25" customHeight="1" x14ac:dyDescent="0.25">
      <c r="A1237" s="117"/>
      <c r="B1237" s="118"/>
      <c r="C1237" s="119" t="s">
        <v>68</v>
      </c>
      <c r="D1237" s="120">
        <v>20</v>
      </c>
      <c r="E1237" s="120"/>
      <c r="F1237" s="121" t="e">
        <f>(قیمتها!$L$83/100)*D1237</f>
        <v>#DIV/0!</v>
      </c>
    </row>
    <row r="1238" spans="1:6" ht="29.25" customHeight="1" x14ac:dyDescent="0.25">
      <c r="A1238" s="117"/>
      <c r="B1238" s="118"/>
      <c r="C1238" s="119" t="s">
        <v>800</v>
      </c>
      <c r="D1238" s="120" t="s">
        <v>76</v>
      </c>
      <c r="E1238" s="120"/>
      <c r="F1238" s="121" t="e">
        <f>قیمتها!$L$56*2</f>
        <v>#DIV/0!</v>
      </c>
    </row>
    <row r="1239" spans="1:6" ht="29.25" customHeight="1" x14ac:dyDescent="0.25">
      <c r="A1239" s="117"/>
      <c r="B1239" s="118"/>
      <c r="C1239" s="119" t="s">
        <v>690</v>
      </c>
      <c r="D1239" s="120" t="s">
        <v>84</v>
      </c>
      <c r="E1239" s="120"/>
      <c r="F1239" s="121">
        <f>قیمتها!$R$83</f>
        <v>0</v>
      </c>
    </row>
    <row r="1240" spans="1:6" ht="29.25" customHeight="1" x14ac:dyDescent="0.25">
      <c r="A1240" s="117"/>
      <c r="B1240" s="118"/>
      <c r="C1240" s="119" t="s">
        <v>809</v>
      </c>
      <c r="D1240" s="120" t="s">
        <v>84</v>
      </c>
      <c r="E1240" s="120"/>
      <c r="F1240" s="121">
        <f>قیمتها!$R$91</f>
        <v>0</v>
      </c>
    </row>
    <row r="1241" spans="1:6" ht="29.25" customHeight="1" x14ac:dyDescent="0.25">
      <c r="A1241" s="117"/>
      <c r="B1241" s="118"/>
      <c r="C1241" s="119" t="s">
        <v>205</v>
      </c>
      <c r="D1241" s="120">
        <v>30</v>
      </c>
      <c r="E1241" s="120"/>
      <c r="F1241" s="121" t="e">
        <f>(قیمتها!$L$41/100)*D1241</f>
        <v>#DIV/0!</v>
      </c>
    </row>
    <row r="1242" spans="1:6" ht="29.25" customHeight="1" x14ac:dyDescent="0.25">
      <c r="A1242" s="117"/>
      <c r="B1242" s="118"/>
      <c r="C1242" s="119" t="s">
        <v>692</v>
      </c>
      <c r="D1242" s="120" t="s">
        <v>32</v>
      </c>
      <c r="E1242" s="120"/>
      <c r="F1242" s="121">
        <f>(قیمتها!$R$141/100)*10</f>
        <v>0</v>
      </c>
    </row>
    <row r="1243" spans="1:6" ht="29.25" customHeight="1" x14ac:dyDescent="0.25">
      <c r="A1243" s="117"/>
      <c r="B1243" s="118"/>
      <c r="C1243" s="119" t="s">
        <v>142</v>
      </c>
      <c r="D1243" s="120"/>
      <c r="E1243" s="120"/>
      <c r="F1243" s="122">
        <f>قیمتها!$X$92</f>
        <v>0</v>
      </c>
    </row>
    <row r="1244" spans="1:6" ht="29.25" customHeight="1" thickBot="1" x14ac:dyDescent="0.3">
      <c r="A1244" s="124"/>
      <c r="B1244" s="125"/>
      <c r="C1244" s="126" t="s">
        <v>795</v>
      </c>
      <c r="D1244" s="127"/>
      <c r="E1244" s="127"/>
      <c r="F1244" s="128" t="e">
        <f>SUM(F1229:F1243)</f>
        <v>#DIV/0!</v>
      </c>
    </row>
    <row r="1245" spans="1:6" ht="29.25" customHeight="1" x14ac:dyDescent="0.25">
      <c r="A1245" s="129" t="s">
        <v>709</v>
      </c>
      <c r="B1245" s="130" t="s">
        <v>705</v>
      </c>
      <c r="C1245" s="113" t="s">
        <v>71</v>
      </c>
      <c r="D1245" s="114">
        <v>80</v>
      </c>
      <c r="E1245" s="114"/>
      <c r="F1245" s="115" t="e">
        <f>(قیمتها!$L$81/100)*D1245</f>
        <v>#DIV/0!</v>
      </c>
    </row>
    <row r="1246" spans="1:6" ht="29.25" customHeight="1" x14ac:dyDescent="0.25">
      <c r="A1246" s="131"/>
      <c r="B1246" s="132"/>
      <c r="C1246" s="119" t="s">
        <v>707</v>
      </c>
      <c r="D1246" s="120">
        <v>70</v>
      </c>
      <c r="E1246" s="120"/>
      <c r="F1246" s="121" t="e">
        <f>(قیمتها!$L$18/100)*D1246</f>
        <v>#DIV/0!</v>
      </c>
    </row>
    <row r="1247" spans="1:6" ht="29.25" customHeight="1" x14ac:dyDescent="0.25">
      <c r="A1247" s="131"/>
      <c r="B1247" s="132"/>
      <c r="C1247" s="119" t="s">
        <v>689</v>
      </c>
      <c r="D1247" s="120" t="s">
        <v>76</v>
      </c>
      <c r="E1247" s="120"/>
      <c r="F1247" s="122">
        <f>(قیمتها!$R$133)*2</f>
        <v>0</v>
      </c>
    </row>
    <row r="1248" spans="1:6" ht="29.25" customHeight="1" x14ac:dyDescent="0.25">
      <c r="A1248" s="131"/>
      <c r="B1248" s="132"/>
      <c r="C1248" s="119" t="s">
        <v>800</v>
      </c>
      <c r="D1248" s="120" t="s">
        <v>76</v>
      </c>
      <c r="E1248" s="120"/>
      <c r="F1248" s="121" t="e">
        <f>قیمتها!$L$56*2</f>
        <v>#DIV/0!</v>
      </c>
    </row>
    <row r="1249" spans="1:6" ht="29.25" customHeight="1" x14ac:dyDescent="0.25">
      <c r="A1249" s="131"/>
      <c r="B1249" s="132"/>
      <c r="C1249" s="119" t="s">
        <v>809</v>
      </c>
      <c r="D1249" s="120" t="s">
        <v>84</v>
      </c>
      <c r="E1249" s="120"/>
      <c r="F1249" s="121">
        <f>قیمتها!$R$91</f>
        <v>0</v>
      </c>
    </row>
    <row r="1250" spans="1:6" ht="29.25" customHeight="1" x14ac:dyDescent="0.25">
      <c r="A1250" s="131"/>
      <c r="B1250" s="132"/>
      <c r="C1250" s="119" t="s">
        <v>692</v>
      </c>
      <c r="D1250" s="120" t="s">
        <v>32</v>
      </c>
      <c r="E1250" s="120"/>
      <c r="F1250" s="121">
        <f>(قیمتها!$R$141/100)*10</f>
        <v>0</v>
      </c>
    </row>
    <row r="1251" spans="1:6" ht="29.25" customHeight="1" x14ac:dyDescent="0.25">
      <c r="A1251" s="131"/>
      <c r="B1251" s="132"/>
      <c r="C1251" s="119" t="s">
        <v>142</v>
      </c>
      <c r="D1251" s="120"/>
      <c r="E1251" s="120"/>
      <c r="F1251" s="122">
        <f>قیمتها!$X$91</f>
        <v>0</v>
      </c>
    </row>
    <row r="1252" spans="1:6" ht="29.25" customHeight="1" thickBot="1" x14ac:dyDescent="0.3">
      <c r="A1252" s="133"/>
      <c r="B1252" s="134"/>
      <c r="C1252" s="135" t="s">
        <v>795</v>
      </c>
      <c r="D1252" s="136"/>
      <c r="E1252" s="136"/>
      <c r="F1252" s="137" t="e">
        <f>SUM(F1245:F1251)</f>
        <v>#DIV/0!</v>
      </c>
    </row>
    <row r="1253" spans="1:6" ht="29.25" customHeight="1" x14ac:dyDescent="0.25">
      <c r="A1253" s="111" t="s">
        <v>709</v>
      </c>
      <c r="B1253" s="112" t="s">
        <v>676</v>
      </c>
      <c r="C1253" s="113" t="s">
        <v>681</v>
      </c>
      <c r="D1253" s="114">
        <v>200</v>
      </c>
      <c r="E1253" s="114"/>
      <c r="F1253" s="115" t="e">
        <f>(قیمتها!$L$67/100)*D1253</f>
        <v>#DIV/0!</v>
      </c>
    </row>
    <row r="1254" spans="1:6" ht="29.25" customHeight="1" x14ac:dyDescent="0.25">
      <c r="A1254" s="117"/>
      <c r="B1254" s="118"/>
      <c r="C1254" s="119" t="s">
        <v>684</v>
      </c>
      <c r="D1254" s="120" t="s">
        <v>84</v>
      </c>
      <c r="E1254" s="120"/>
      <c r="F1254" s="121">
        <f>قیمتها!$R$32</f>
        <v>0</v>
      </c>
    </row>
    <row r="1255" spans="1:6" ht="29.25" customHeight="1" x14ac:dyDescent="0.25">
      <c r="A1255" s="117"/>
      <c r="B1255" s="118"/>
      <c r="C1255" s="119" t="s">
        <v>685</v>
      </c>
      <c r="D1255" s="120" t="s">
        <v>84</v>
      </c>
      <c r="E1255" s="120"/>
      <c r="F1255" s="121">
        <f>قیمتها!$R$121</f>
        <v>0</v>
      </c>
    </row>
    <row r="1256" spans="1:6" ht="29.25" customHeight="1" x14ac:dyDescent="0.25">
      <c r="A1256" s="117"/>
      <c r="B1256" s="118"/>
      <c r="C1256" s="119" t="s">
        <v>800</v>
      </c>
      <c r="D1256" s="120" t="s">
        <v>84</v>
      </c>
      <c r="E1256" s="120"/>
      <c r="F1256" s="121" t="e">
        <f>قیمتها!$L$56</f>
        <v>#DIV/0!</v>
      </c>
    </row>
    <row r="1257" spans="1:6" ht="29.25" customHeight="1" x14ac:dyDescent="0.25">
      <c r="A1257" s="117"/>
      <c r="B1257" s="118"/>
      <c r="C1257" s="119" t="s">
        <v>205</v>
      </c>
      <c r="D1257" s="120">
        <v>50</v>
      </c>
      <c r="E1257" s="120"/>
      <c r="F1257" s="121" t="e">
        <f>(قیمتها!$L$41/100)*D1257</f>
        <v>#DIV/0!</v>
      </c>
    </row>
    <row r="1258" spans="1:6" ht="29.25" customHeight="1" x14ac:dyDescent="0.25">
      <c r="A1258" s="117"/>
      <c r="B1258" s="118"/>
      <c r="C1258" s="119" t="s">
        <v>142</v>
      </c>
      <c r="D1258" s="120"/>
      <c r="E1258" s="120"/>
      <c r="F1258" s="122">
        <f>قیمتها!$X$103</f>
        <v>0</v>
      </c>
    </row>
    <row r="1259" spans="1:6" ht="29.25" customHeight="1" thickBot="1" x14ac:dyDescent="0.3">
      <c r="A1259" s="124"/>
      <c r="B1259" s="125"/>
      <c r="C1259" s="126" t="s">
        <v>795</v>
      </c>
      <c r="D1259" s="127"/>
      <c r="E1259" s="127"/>
      <c r="F1259" s="128" t="e">
        <f>SUM(F1253:F1258)</f>
        <v>#DIV/0!</v>
      </c>
    </row>
    <row r="1260" spans="1:6" ht="29.25" customHeight="1" x14ac:dyDescent="0.25">
      <c r="A1260" s="139" t="s">
        <v>709</v>
      </c>
      <c r="B1260" s="140" t="s">
        <v>691</v>
      </c>
      <c r="C1260" s="113" t="s">
        <v>803</v>
      </c>
      <c r="D1260" s="114" t="s">
        <v>84</v>
      </c>
      <c r="E1260" s="114"/>
      <c r="F1260" s="138" t="e">
        <f>قیمتها!$L$31</f>
        <v>#DIV/0!</v>
      </c>
    </row>
    <row r="1261" spans="1:6" ht="29.25" customHeight="1" x14ac:dyDescent="0.25">
      <c r="A1261" s="141"/>
      <c r="B1261" s="142"/>
      <c r="C1261" s="119" t="s">
        <v>805</v>
      </c>
      <c r="D1261" s="120">
        <v>40</v>
      </c>
      <c r="E1261" s="120"/>
      <c r="F1261" s="121" t="e">
        <f>(قیمتها!$L$60/100)*D1261</f>
        <v>#DIV/0!</v>
      </c>
    </row>
    <row r="1262" spans="1:6" ht="29.25" customHeight="1" x14ac:dyDescent="0.25">
      <c r="A1262" s="141"/>
      <c r="B1262" s="142"/>
      <c r="C1262" s="119" t="s">
        <v>680</v>
      </c>
      <c r="D1262" s="120">
        <v>40</v>
      </c>
      <c r="E1262" s="120"/>
      <c r="F1262" s="121" t="e">
        <f>(قیمتها!$L$94/100)*D1262</f>
        <v>#DIV/0!</v>
      </c>
    </row>
    <row r="1263" spans="1:6" ht="29.25" customHeight="1" x14ac:dyDescent="0.25">
      <c r="A1263" s="141"/>
      <c r="B1263" s="142"/>
      <c r="C1263" s="119" t="s">
        <v>24</v>
      </c>
      <c r="D1263" s="120">
        <v>5</v>
      </c>
      <c r="E1263" s="120"/>
      <c r="F1263" s="121">
        <f>(قیمتها!$R$82/100)*D1263</f>
        <v>0</v>
      </c>
    </row>
    <row r="1264" spans="1:6" ht="29.25" customHeight="1" x14ac:dyDescent="0.25">
      <c r="A1264" s="141"/>
      <c r="B1264" s="142"/>
      <c r="C1264" s="119" t="s">
        <v>707</v>
      </c>
      <c r="D1264" s="120">
        <v>20</v>
      </c>
      <c r="E1264" s="120"/>
      <c r="F1264" s="121" t="e">
        <f>(قیمتها!$L$18/100)*D1264</f>
        <v>#DIV/0!</v>
      </c>
    </row>
    <row r="1265" spans="1:6" ht="29.25" customHeight="1" x14ac:dyDescent="0.25">
      <c r="A1265" s="141"/>
      <c r="B1265" s="142"/>
      <c r="C1265" s="119" t="s">
        <v>800</v>
      </c>
      <c r="D1265" s="120" t="s">
        <v>76</v>
      </c>
      <c r="E1265" s="120"/>
      <c r="F1265" s="121" t="e">
        <f>قیمتها!$L$56*2</f>
        <v>#DIV/0!</v>
      </c>
    </row>
    <row r="1266" spans="1:6" ht="29.25" customHeight="1" x14ac:dyDescent="0.25">
      <c r="A1266" s="141"/>
      <c r="B1266" s="142"/>
      <c r="C1266" s="119" t="s">
        <v>809</v>
      </c>
      <c r="D1266" s="120" t="s">
        <v>84</v>
      </c>
      <c r="E1266" s="120"/>
      <c r="F1266" s="121">
        <f>قیمتها!$R$91</f>
        <v>0</v>
      </c>
    </row>
    <row r="1267" spans="1:6" ht="29.25" customHeight="1" x14ac:dyDescent="0.25">
      <c r="A1267" s="141"/>
      <c r="B1267" s="142"/>
      <c r="C1267" s="119" t="s">
        <v>205</v>
      </c>
      <c r="D1267" s="120">
        <v>50</v>
      </c>
      <c r="E1267" s="120"/>
      <c r="F1267" s="121" t="e">
        <f>(قیمتها!$L$41/100)*D1267</f>
        <v>#DIV/0!</v>
      </c>
    </row>
    <row r="1268" spans="1:6" ht="29.25" customHeight="1" x14ac:dyDescent="0.25">
      <c r="A1268" s="141"/>
      <c r="B1268" s="142"/>
      <c r="C1268" s="119" t="s">
        <v>142</v>
      </c>
      <c r="D1268" s="120"/>
      <c r="E1268" s="120"/>
      <c r="F1268" s="122">
        <f>قیمتها!$X$93</f>
        <v>0</v>
      </c>
    </row>
    <row r="1269" spans="1:6" ht="29.25" customHeight="1" thickBot="1" x14ac:dyDescent="0.3">
      <c r="A1269" s="143"/>
      <c r="B1269" s="144"/>
      <c r="C1269" s="135" t="s">
        <v>795</v>
      </c>
      <c r="D1269" s="136"/>
      <c r="E1269" s="136"/>
      <c r="F1269" s="137" t="e">
        <f>SUM(F1260:F1268)</f>
        <v>#DIV/0!</v>
      </c>
    </row>
    <row r="1270" spans="1:6" ht="29.25" customHeight="1" x14ac:dyDescent="0.25">
      <c r="F1270" s="147"/>
    </row>
  </sheetData>
  <sheetProtection password="9C33" sheet="1" objects="1" scenarios="1" selectLockedCells="1"/>
  <autoFilter ref="A1:C1269"/>
  <mergeCells count="260">
    <mergeCell ref="A1211:A1228"/>
    <mergeCell ref="A1229:A1244"/>
    <mergeCell ref="A1245:A1252"/>
    <mergeCell ref="A1253:A1259"/>
    <mergeCell ref="A1260:A1269"/>
    <mergeCell ref="A1132:A1144"/>
    <mergeCell ref="A1145:A1157"/>
    <mergeCell ref="A1158:A1172"/>
    <mergeCell ref="A1173:A1185"/>
    <mergeCell ref="A1186:A1200"/>
    <mergeCell ref="A1201:A1210"/>
    <mergeCell ref="A1054:A1066"/>
    <mergeCell ref="A1067:A1079"/>
    <mergeCell ref="A1080:A1092"/>
    <mergeCell ref="A1093:A1105"/>
    <mergeCell ref="A1106:A1118"/>
    <mergeCell ref="A1119:A1131"/>
    <mergeCell ref="A976:A988"/>
    <mergeCell ref="A989:A1001"/>
    <mergeCell ref="A1002:A1014"/>
    <mergeCell ref="A1015:A1027"/>
    <mergeCell ref="A1028:A1040"/>
    <mergeCell ref="A1041:A1053"/>
    <mergeCell ref="A929:A936"/>
    <mergeCell ref="A937:A945"/>
    <mergeCell ref="A946:A953"/>
    <mergeCell ref="A954:A962"/>
    <mergeCell ref="A963:A975"/>
    <mergeCell ref="A878:A886"/>
    <mergeCell ref="A887:A895"/>
    <mergeCell ref="A896:A904"/>
    <mergeCell ref="A905:A912"/>
    <mergeCell ref="A913:A920"/>
    <mergeCell ref="A921:A928"/>
    <mergeCell ref="A824:A833"/>
    <mergeCell ref="A834:A842"/>
    <mergeCell ref="A843:A853"/>
    <mergeCell ref="A854:A861"/>
    <mergeCell ref="A862:A869"/>
    <mergeCell ref="A870:A877"/>
    <mergeCell ref="A774:A781"/>
    <mergeCell ref="A782:A789"/>
    <mergeCell ref="A790:A800"/>
    <mergeCell ref="A801:A807"/>
    <mergeCell ref="A808:A815"/>
    <mergeCell ref="A816:A823"/>
    <mergeCell ref="A718:A729"/>
    <mergeCell ref="A730:A739"/>
    <mergeCell ref="A740:A744"/>
    <mergeCell ref="A745:A754"/>
    <mergeCell ref="A755:A766"/>
    <mergeCell ref="A767:A773"/>
    <mergeCell ref="A659:A666"/>
    <mergeCell ref="A667:A677"/>
    <mergeCell ref="A678:A688"/>
    <mergeCell ref="A689:A696"/>
    <mergeCell ref="A697:A706"/>
    <mergeCell ref="A707:A717"/>
    <mergeCell ref="A613:A617"/>
    <mergeCell ref="A618:A624"/>
    <mergeCell ref="A625:A629"/>
    <mergeCell ref="A630:A634"/>
    <mergeCell ref="A635:A644"/>
    <mergeCell ref="A645:A658"/>
    <mergeCell ref="A559:A567"/>
    <mergeCell ref="A568:A578"/>
    <mergeCell ref="A579:A584"/>
    <mergeCell ref="A585:A592"/>
    <mergeCell ref="A593:A602"/>
    <mergeCell ref="A603:A612"/>
    <mergeCell ref="A515:A521"/>
    <mergeCell ref="A522:A528"/>
    <mergeCell ref="A529:A534"/>
    <mergeCell ref="A535:A544"/>
    <mergeCell ref="A545:A553"/>
    <mergeCell ref="A554:A558"/>
    <mergeCell ref="A456:A463"/>
    <mergeCell ref="A464:A475"/>
    <mergeCell ref="A476:A486"/>
    <mergeCell ref="A487:A498"/>
    <mergeCell ref="A499:A504"/>
    <mergeCell ref="A505:A514"/>
    <mergeCell ref="A396:A405"/>
    <mergeCell ref="A406:A414"/>
    <mergeCell ref="A415:A424"/>
    <mergeCell ref="A425:A435"/>
    <mergeCell ref="A436:A445"/>
    <mergeCell ref="A446:A455"/>
    <mergeCell ref="A349:A356"/>
    <mergeCell ref="A357:A366"/>
    <mergeCell ref="A367:A374"/>
    <mergeCell ref="A375:A381"/>
    <mergeCell ref="A382:A388"/>
    <mergeCell ref="A389:A395"/>
    <mergeCell ref="A298:A307"/>
    <mergeCell ref="A308:A317"/>
    <mergeCell ref="A318:A324"/>
    <mergeCell ref="A325:A332"/>
    <mergeCell ref="A333:A340"/>
    <mergeCell ref="A341:A348"/>
    <mergeCell ref="A236:A245"/>
    <mergeCell ref="A246:A255"/>
    <mergeCell ref="A256:A261"/>
    <mergeCell ref="A262:A275"/>
    <mergeCell ref="A276:A287"/>
    <mergeCell ref="A288:A297"/>
    <mergeCell ref="A172:A180"/>
    <mergeCell ref="A181:A189"/>
    <mergeCell ref="A190:A201"/>
    <mergeCell ref="A202:A211"/>
    <mergeCell ref="A212:A223"/>
    <mergeCell ref="A224:A235"/>
    <mergeCell ref="A118:A125"/>
    <mergeCell ref="A126:A134"/>
    <mergeCell ref="A135:A143"/>
    <mergeCell ref="A144:A153"/>
    <mergeCell ref="A154:A162"/>
    <mergeCell ref="A163:A171"/>
    <mergeCell ref="A63:A67"/>
    <mergeCell ref="A68:A79"/>
    <mergeCell ref="A80:A90"/>
    <mergeCell ref="A91:A98"/>
    <mergeCell ref="A99:A107"/>
    <mergeCell ref="A108:A117"/>
    <mergeCell ref="A2:A13"/>
    <mergeCell ref="A14:A23"/>
    <mergeCell ref="A24:A32"/>
    <mergeCell ref="A33:A44"/>
    <mergeCell ref="A45:A53"/>
    <mergeCell ref="A54:A62"/>
    <mergeCell ref="B1201:B1210"/>
    <mergeCell ref="B1211:B1228"/>
    <mergeCell ref="B1229:B1244"/>
    <mergeCell ref="B1245:B1252"/>
    <mergeCell ref="B1253:B1259"/>
    <mergeCell ref="B1260:B1269"/>
    <mergeCell ref="B1119:B1131"/>
    <mergeCell ref="B1132:B1144"/>
    <mergeCell ref="B1145:B1157"/>
    <mergeCell ref="B1158:B1172"/>
    <mergeCell ref="B1173:B1185"/>
    <mergeCell ref="B1186:B1200"/>
    <mergeCell ref="B1041:B1053"/>
    <mergeCell ref="B1054:B1066"/>
    <mergeCell ref="B1067:B1079"/>
    <mergeCell ref="B1080:B1092"/>
    <mergeCell ref="B1093:B1105"/>
    <mergeCell ref="B1106:B1118"/>
    <mergeCell ref="B963:B975"/>
    <mergeCell ref="B976:B988"/>
    <mergeCell ref="B989:B1001"/>
    <mergeCell ref="B1002:B1014"/>
    <mergeCell ref="B1015:B1027"/>
    <mergeCell ref="B1028:B1040"/>
    <mergeCell ref="B921:B928"/>
    <mergeCell ref="B929:B936"/>
    <mergeCell ref="B937:B945"/>
    <mergeCell ref="B946:B953"/>
    <mergeCell ref="B954:B962"/>
    <mergeCell ref="B870:B877"/>
    <mergeCell ref="B878:B886"/>
    <mergeCell ref="B887:B895"/>
    <mergeCell ref="B896:B904"/>
    <mergeCell ref="B905:B912"/>
    <mergeCell ref="B913:B920"/>
    <mergeCell ref="B816:B823"/>
    <mergeCell ref="B824:B833"/>
    <mergeCell ref="B834:B842"/>
    <mergeCell ref="B843:B853"/>
    <mergeCell ref="B854:B861"/>
    <mergeCell ref="B862:B869"/>
    <mergeCell ref="B767:B773"/>
    <mergeCell ref="B774:B781"/>
    <mergeCell ref="B782:B789"/>
    <mergeCell ref="B790:B800"/>
    <mergeCell ref="B801:B807"/>
    <mergeCell ref="B808:B815"/>
    <mergeCell ref="B707:B717"/>
    <mergeCell ref="B718:B729"/>
    <mergeCell ref="B730:B739"/>
    <mergeCell ref="B740:B744"/>
    <mergeCell ref="B745:B754"/>
    <mergeCell ref="B755:B766"/>
    <mergeCell ref="B645:B658"/>
    <mergeCell ref="B659:B666"/>
    <mergeCell ref="B667:B677"/>
    <mergeCell ref="B678:B688"/>
    <mergeCell ref="B689:B696"/>
    <mergeCell ref="B697:B706"/>
    <mergeCell ref="B603:B612"/>
    <mergeCell ref="B613:B617"/>
    <mergeCell ref="B618:B624"/>
    <mergeCell ref="B625:B629"/>
    <mergeCell ref="B630:B634"/>
    <mergeCell ref="B635:B644"/>
    <mergeCell ref="B554:B558"/>
    <mergeCell ref="B559:B567"/>
    <mergeCell ref="B568:B578"/>
    <mergeCell ref="B579:B584"/>
    <mergeCell ref="B585:B592"/>
    <mergeCell ref="B593:B602"/>
    <mergeCell ref="B505:B514"/>
    <mergeCell ref="B515:B521"/>
    <mergeCell ref="B522:B528"/>
    <mergeCell ref="B529:B534"/>
    <mergeCell ref="B535:B544"/>
    <mergeCell ref="B545:B553"/>
    <mergeCell ref="B446:B455"/>
    <mergeCell ref="B456:B463"/>
    <mergeCell ref="B464:B475"/>
    <mergeCell ref="B476:B486"/>
    <mergeCell ref="B487:B498"/>
    <mergeCell ref="B499:B504"/>
    <mergeCell ref="B389:B395"/>
    <mergeCell ref="B396:B405"/>
    <mergeCell ref="B406:B414"/>
    <mergeCell ref="B415:B424"/>
    <mergeCell ref="B425:B435"/>
    <mergeCell ref="B436:B445"/>
    <mergeCell ref="B341:B348"/>
    <mergeCell ref="B349:B356"/>
    <mergeCell ref="B357:B366"/>
    <mergeCell ref="B367:B374"/>
    <mergeCell ref="B375:B381"/>
    <mergeCell ref="B382:B388"/>
    <mergeCell ref="B288:B297"/>
    <mergeCell ref="B298:B307"/>
    <mergeCell ref="B308:B317"/>
    <mergeCell ref="B318:B324"/>
    <mergeCell ref="B325:B332"/>
    <mergeCell ref="B333:B340"/>
    <mergeCell ref="B224:B235"/>
    <mergeCell ref="B236:B245"/>
    <mergeCell ref="B246:B255"/>
    <mergeCell ref="B256:B261"/>
    <mergeCell ref="B262:B275"/>
    <mergeCell ref="B276:B287"/>
    <mergeCell ref="B163:B171"/>
    <mergeCell ref="B172:B180"/>
    <mergeCell ref="B181:B189"/>
    <mergeCell ref="B190:B201"/>
    <mergeCell ref="B202:B211"/>
    <mergeCell ref="B212:B223"/>
    <mergeCell ref="B108:B117"/>
    <mergeCell ref="B118:B125"/>
    <mergeCell ref="B126:B134"/>
    <mergeCell ref="B135:B143"/>
    <mergeCell ref="B144:B153"/>
    <mergeCell ref="B154:B162"/>
    <mergeCell ref="B54:B62"/>
    <mergeCell ref="B63:B67"/>
    <mergeCell ref="B68:B79"/>
    <mergeCell ref="B80:B90"/>
    <mergeCell ref="B91:B98"/>
    <mergeCell ref="B99:B107"/>
    <mergeCell ref="B2:B13"/>
    <mergeCell ref="B14:B23"/>
    <mergeCell ref="B24:B32"/>
    <mergeCell ref="B33:B44"/>
    <mergeCell ref="B45:B5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indowProtection="1" rightToLeft="1" zoomScale="70" zoomScaleNormal="70" workbookViewId="0">
      <pane ySplit="1" topLeftCell="A53" activePane="bottomLeft" state="frozen"/>
      <selection pane="bottomLeft" activeCell="I58" sqref="I58"/>
    </sheetView>
  </sheetViews>
  <sheetFormatPr defaultRowHeight="23.25" customHeight="1" x14ac:dyDescent="0.25"/>
  <cols>
    <col min="1" max="1" width="30.42578125" style="145" customWidth="1"/>
    <col min="2" max="2" width="23.28515625" style="146" customWidth="1"/>
    <col min="3" max="3" width="16.5703125" style="116" customWidth="1"/>
    <col min="4" max="4" width="13.5703125" style="116" customWidth="1"/>
    <col min="5" max="5" width="21" style="116" customWidth="1"/>
    <col min="6" max="16384" width="9.140625" style="116"/>
  </cols>
  <sheetData>
    <row r="1" spans="1:5" s="149" customFormat="1" ht="27.75" customHeight="1" thickBot="1" x14ac:dyDescent="0.3">
      <c r="A1" s="148" t="s">
        <v>418</v>
      </c>
      <c r="B1" s="148" t="s">
        <v>241</v>
      </c>
      <c r="C1" s="148" t="s">
        <v>0</v>
      </c>
      <c r="D1" s="148" t="s">
        <v>124</v>
      </c>
      <c r="E1" s="148" t="s">
        <v>127</v>
      </c>
    </row>
    <row r="2" spans="1:5" ht="23.25" customHeight="1" x14ac:dyDescent="0.25">
      <c r="A2" s="150" t="s">
        <v>786</v>
      </c>
      <c r="B2" s="113" t="s">
        <v>2</v>
      </c>
      <c r="C2" s="114">
        <v>160</v>
      </c>
      <c r="D2" s="114">
        <v>380</v>
      </c>
      <c r="E2" s="115" t="e">
        <f>(قیمتها!$L$11/100)*C2</f>
        <v>#DIV/0!</v>
      </c>
    </row>
    <row r="3" spans="1:5" ht="23.25" customHeight="1" x14ac:dyDescent="0.25">
      <c r="A3" s="151"/>
      <c r="B3" s="119" t="s">
        <v>3</v>
      </c>
      <c r="C3" s="120">
        <v>80</v>
      </c>
      <c r="D3" s="120">
        <v>60</v>
      </c>
      <c r="E3" s="121">
        <f>(قیمتها!$R$106/100)*C3</f>
        <v>0</v>
      </c>
    </row>
    <row r="4" spans="1:5" ht="23.25" customHeight="1" x14ac:dyDescent="0.25">
      <c r="A4" s="151"/>
      <c r="B4" s="119" t="s">
        <v>4</v>
      </c>
      <c r="C4" s="120">
        <v>100</v>
      </c>
      <c r="D4" s="120">
        <v>25</v>
      </c>
      <c r="E4" s="121">
        <f>(قیمتها!$R$69/100)*C4</f>
        <v>0</v>
      </c>
    </row>
    <row r="5" spans="1:5" ht="23.25" customHeight="1" x14ac:dyDescent="0.25">
      <c r="A5" s="151"/>
      <c r="B5" s="119" t="s">
        <v>201</v>
      </c>
      <c r="C5" s="120">
        <v>30</v>
      </c>
      <c r="D5" s="120"/>
      <c r="E5" s="121" t="e">
        <f>(قیمتها!$L$40/100)*C5</f>
        <v>#DIV/0!</v>
      </c>
    </row>
    <row r="6" spans="1:5" ht="23.25" customHeight="1" x14ac:dyDescent="0.25">
      <c r="A6" s="151"/>
      <c r="B6" s="119" t="s">
        <v>5</v>
      </c>
      <c r="C6" s="120">
        <v>10</v>
      </c>
      <c r="D6" s="120"/>
      <c r="E6" s="121">
        <f>(قیمتها!$R$23/100)*C6</f>
        <v>0</v>
      </c>
    </row>
    <row r="7" spans="1:5" ht="23.25" customHeight="1" x14ac:dyDescent="0.25">
      <c r="A7" s="151"/>
      <c r="B7" s="119" t="s">
        <v>6</v>
      </c>
      <c r="C7" s="120">
        <v>20</v>
      </c>
      <c r="D7" s="120"/>
      <c r="E7" s="121">
        <f>(قیمتها!$R$109/100)*C7</f>
        <v>0</v>
      </c>
    </row>
    <row r="8" spans="1:5" ht="23.25" customHeight="1" x14ac:dyDescent="0.25">
      <c r="A8" s="151"/>
      <c r="B8" s="119" t="s">
        <v>334</v>
      </c>
      <c r="C8" s="120">
        <v>1</v>
      </c>
      <c r="D8" s="120"/>
      <c r="E8" s="121">
        <f>(قیمتها!$R$119/100)*C8</f>
        <v>0</v>
      </c>
    </row>
    <row r="9" spans="1:5" ht="23.25" customHeight="1" x14ac:dyDescent="0.25">
      <c r="A9" s="151"/>
      <c r="B9" s="119" t="s">
        <v>249</v>
      </c>
      <c r="C9" s="120">
        <v>20</v>
      </c>
      <c r="D9" s="120"/>
      <c r="E9" s="121" t="e">
        <f>(قیمتها!$L$39/100)*C9</f>
        <v>#DIV/0!</v>
      </c>
    </row>
    <row r="10" spans="1:5" ht="23.25" customHeight="1" x14ac:dyDescent="0.25">
      <c r="A10" s="151"/>
      <c r="B10" s="119" t="s">
        <v>7</v>
      </c>
      <c r="C10" s="120">
        <v>3</v>
      </c>
      <c r="D10" s="120"/>
      <c r="E10" s="121" t="e">
        <f>(قیمتها!$L$6/1000)*C10</f>
        <v>#DIV/0!</v>
      </c>
    </row>
    <row r="11" spans="1:5" ht="23.25" customHeight="1" x14ac:dyDescent="0.25">
      <c r="A11" s="151"/>
      <c r="B11" s="119" t="s">
        <v>77</v>
      </c>
      <c r="C11" s="120" t="s">
        <v>8</v>
      </c>
      <c r="D11" s="120"/>
      <c r="E11" s="121">
        <f>(قیمتها!$R$141/100)*10</f>
        <v>0</v>
      </c>
    </row>
    <row r="12" spans="1:5" ht="23.25" customHeight="1" x14ac:dyDescent="0.25">
      <c r="A12" s="151"/>
      <c r="B12" s="119" t="s">
        <v>142</v>
      </c>
      <c r="C12" s="120"/>
      <c r="D12" s="120"/>
      <c r="E12" s="122">
        <f>قیمتها!X13</f>
        <v>0</v>
      </c>
    </row>
    <row r="13" spans="1:5" ht="23.25" customHeight="1" thickBot="1" x14ac:dyDescent="0.3">
      <c r="A13" s="152"/>
      <c r="B13" s="153" t="s">
        <v>795</v>
      </c>
      <c r="C13" s="154"/>
      <c r="D13" s="154"/>
      <c r="E13" s="155" t="e">
        <f>SUM(E2:E12)</f>
        <v>#DIV/0!</v>
      </c>
    </row>
    <row r="14" spans="1:5" ht="23.25" customHeight="1" x14ac:dyDescent="0.25">
      <c r="A14" s="129" t="s">
        <v>787</v>
      </c>
      <c r="B14" s="113" t="s">
        <v>2</v>
      </c>
      <c r="C14" s="114">
        <v>160</v>
      </c>
      <c r="D14" s="114">
        <v>380</v>
      </c>
      <c r="E14" s="115" t="e">
        <f>(قیمتها!$L$11/100)*C14</f>
        <v>#DIV/0!</v>
      </c>
    </row>
    <row r="15" spans="1:5" ht="23.25" customHeight="1" x14ac:dyDescent="0.25">
      <c r="A15" s="131"/>
      <c r="B15" s="119" t="s">
        <v>164</v>
      </c>
      <c r="C15" s="120">
        <v>140</v>
      </c>
      <c r="D15" s="120">
        <v>115</v>
      </c>
      <c r="E15" s="121">
        <f>(قیمتها!$R$75/100)*C15</f>
        <v>0</v>
      </c>
    </row>
    <row r="16" spans="1:5" ht="23.25" customHeight="1" x14ac:dyDescent="0.25">
      <c r="A16" s="131"/>
      <c r="B16" s="119" t="s">
        <v>14</v>
      </c>
      <c r="C16" s="120">
        <v>5.0000000000000001E-3</v>
      </c>
      <c r="D16" s="120"/>
      <c r="E16" s="121">
        <f>(قیمتها!$R$54/100)*C16</f>
        <v>0</v>
      </c>
    </row>
    <row r="17" spans="1:5" ht="23.25" customHeight="1" x14ac:dyDescent="0.25">
      <c r="A17" s="131"/>
      <c r="B17" s="119" t="s">
        <v>201</v>
      </c>
      <c r="C17" s="120">
        <v>20</v>
      </c>
      <c r="D17" s="120"/>
      <c r="E17" s="121" t="e">
        <f>(قیمتها!$L$40/100)*C17</f>
        <v>#DIV/0!</v>
      </c>
    </row>
    <row r="18" spans="1:5" ht="23.25" customHeight="1" x14ac:dyDescent="0.25">
      <c r="A18" s="131"/>
      <c r="B18" s="119" t="s">
        <v>5</v>
      </c>
      <c r="C18" s="120">
        <v>10</v>
      </c>
      <c r="D18" s="120"/>
      <c r="E18" s="121">
        <f>(قیمتها!$R$23/100)*C18</f>
        <v>0</v>
      </c>
    </row>
    <row r="19" spans="1:5" ht="23.25" customHeight="1" x14ac:dyDescent="0.25">
      <c r="A19" s="131"/>
      <c r="B19" s="119" t="s">
        <v>7</v>
      </c>
      <c r="C19" s="120">
        <v>5</v>
      </c>
      <c r="D19" s="120"/>
      <c r="E19" s="121" t="e">
        <f>(قیمتها!$L$6/1000)*C19</f>
        <v>#DIV/0!</v>
      </c>
    </row>
    <row r="20" spans="1:5" ht="23.25" customHeight="1" x14ac:dyDescent="0.25">
      <c r="A20" s="131"/>
      <c r="B20" s="119" t="s">
        <v>15</v>
      </c>
      <c r="C20" s="120">
        <v>1</v>
      </c>
      <c r="D20" s="120"/>
      <c r="E20" s="121">
        <f>قیمتها!$R$71</f>
        <v>0</v>
      </c>
    </row>
    <row r="21" spans="1:5" ht="23.25" customHeight="1" x14ac:dyDescent="0.25">
      <c r="A21" s="131"/>
      <c r="B21" s="119" t="s">
        <v>77</v>
      </c>
      <c r="C21" s="120" t="s">
        <v>11</v>
      </c>
      <c r="D21" s="120"/>
      <c r="E21" s="121">
        <f>(قیمتها!$R$141/100)*10</f>
        <v>0</v>
      </c>
    </row>
    <row r="22" spans="1:5" ht="23.25" customHeight="1" x14ac:dyDescent="0.25">
      <c r="A22" s="131"/>
      <c r="B22" s="119" t="s">
        <v>142</v>
      </c>
      <c r="C22" s="120"/>
      <c r="D22" s="120"/>
      <c r="E22" s="122">
        <f>قیمتها!X36</f>
        <v>0</v>
      </c>
    </row>
    <row r="23" spans="1:5" ht="23.25" customHeight="1" thickBot="1" x14ac:dyDescent="0.3">
      <c r="A23" s="133"/>
      <c r="B23" s="135" t="s">
        <v>795</v>
      </c>
      <c r="C23" s="136"/>
      <c r="D23" s="136"/>
      <c r="E23" s="137" t="e">
        <f>SUM(E14:E22)</f>
        <v>#DIV/0!</v>
      </c>
    </row>
    <row r="24" spans="1:5" ht="23.25" customHeight="1" x14ac:dyDescent="0.25">
      <c r="A24" s="150" t="s">
        <v>788</v>
      </c>
      <c r="B24" s="113" t="s">
        <v>2</v>
      </c>
      <c r="C24" s="114">
        <v>160</v>
      </c>
      <c r="D24" s="114">
        <v>380</v>
      </c>
      <c r="E24" s="115" t="e">
        <f>(قیمتها!$L$11/100)*C24</f>
        <v>#DIV/0!</v>
      </c>
    </row>
    <row r="25" spans="1:5" ht="23.25" customHeight="1" x14ac:dyDescent="0.25">
      <c r="A25" s="151"/>
      <c r="B25" s="119" t="s">
        <v>3</v>
      </c>
      <c r="C25" s="120">
        <v>80</v>
      </c>
      <c r="D25" s="120">
        <v>60</v>
      </c>
      <c r="E25" s="121">
        <f>(قیمتها!$R$106/100)*C25</f>
        <v>0</v>
      </c>
    </row>
    <row r="26" spans="1:5" ht="23.25" customHeight="1" x14ac:dyDescent="0.25">
      <c r="A26" s="151"/>
      <c r="B26" s="119" t="s">
        <v>232</v>
      </c>
      <c r="C26" s="120">
        <v>40</v>
      </c>
      <c r="D26" s="120"/>
      <c r="E26" s="121">
        <f>(قیمتها!$R$60/100)*C26</f>
        <v>0</v>
      </c>
    </row>
    <row r="27" spans="1:5" ht="23.25" customHeight="1" x14ac:dyDescent="0.25">
      <c r="A27" s="151"/>
      <c r="B27" s="119" t="s">
        <v>10</v>
      </c>
      <c r="C27" s="120">
        <v>20</v>
      </c>
      <c r="D27" s="120"/>
      <c r="E27" s="121">
        <f>(قیمتها!$R$115/100)*C27</f>
        <v>0</v>
      </c>
    </row>
    <row r="28" spans="1:5" ht="23.25" customHeight="1" x14ac:dyDescent="0.25">
      <c r="A28" s="151"/>
      <c r="B28" s="119" t="s">
        <v>201</v>
      </c>
      <c r="C28" s="120">
        <v>25</v>
      </c>
      <c r="D28" s="120"/>
      <c r="E28" s="121" t="e">
        <f>(قیمتها!$L$40/100)*C28</f>
        <v>#DIV/0!</v>
      </c>
    </row>
    <row r="29" spans="1:5" ht="23.25" customHeight="1" x14ac:dyDescent="0.25">
      <c r="A29" s="151"/>
      <c r="B29" s="119" t="s">
        <v>249</v>
      </c>
      <c r="C29" s="120">
        <v>5</v>
      </c>
      <c r="D29" s="120"/>
      <c r="E29" s="121" t="e">
        <f>(قیمتها!$L$39/100)*C29</f>
        <v>#DIV/0!</v>
      </c>
    </row>
    <row r="30" spans="1:5" ht="23.25" customHeight="1" x14ac:dyDescent="0.25">
      <c r="A30" s="151"/>
      <c r="B30" s="119" t="s">
        <v>5</v>
      </c>
      <c r="C30" s="120">
        <v>10</v>
      </c>
      <c r="D30" s="120"/>
      <c r="E30" s="121">
        <f>(قیمتها!$R$23/100)*C30</f>
        <v>0</v>
      </c>
    </row>
    <row r="31" spans="1:5" ht="23.25" customHeight="1" x14ac:dyDescent="0.25">
      <c r="A31" s="151"/>
      <c r="B31" s="119" t="s">
        <v>7</v>
      </c>
      <c r="C31" s="120">
        <v>5</v>
      </c>
      <c r="D31" s="120"/>
      <c r="E31" s="121" t="e">
        <f>(قیمتها!$L$6/1000)*C31</f>
        <v>#DIV/0!</v>
      </c>
    </row>
    <row r="32" spans="1:5" ht="23.25" customHeight="1" x14ac:dyDescent="0.25">
      <c r="A32" s="151"/>
      <c r="B32" s="119" t="s">
        <v>334</v>
      </c>
      <c r="C32" s="120">
        <v>1</v>
      </c>
      <c r="D32" s="120"/>
      <c r="E32" s="121">
        <f>(قیمتها!$R$119/100)*C32</f>
        <v>0</v>
      </c>
    </row>
    <row r="33" spans="1:5" ht="23.25" customHeight="1" x14ac:dyDescent="0.25">
      <c r="A33" s="151"/>
      <c r="B33" s="119" t="s">
        <v>77</v>
      </c>
      <c r="C33" s="120" t="s">
        <v>11</v>
      </c>
      <c r="D33" s="120"/>
      <c r="E33" s="121">
        <f>(قیمتها!$R$141/100)*10</f>
        <v>0</v>
      </c>
    </row>
    <row r="34" spans="1:5" ht="23.25" customHeight="1" x14ac:dyDescent="0.25">
      <c r="A34" s="151"/>
      <c r="B34" s="119" t="s">
        <v>142</v>
      </c>
      <c r="C34" s="120"/>
      <c r="D34" s="120"/>
      <c r="E34" s="122">
        <f>قیمتها!X10</f>
        <v>0</v>
      </c>
    </row>
    <row r="35" spans="1:5" ht="23.25" customHeight="1" thickBot="1" x14ac:dyDescent="0.3">
      <c r="A35" s="152"/>
      <c r="B35" s="153" t="s">
        <v>795</v>
      </c>
      <c r="C35" s="154"/>
      <c r="D35" s="154"/>
      <c r="E35" s="155" t="e">
        <f>SUM(E24:E34)</f>
        <v>#DIV/0!</v>
      </c>
    </row>
    <row r="36" spans="1:5" ht="23.25" customHeight="1" x14ac:dyDescent="0.25">
      <c r="A36" s="129" t="s">
        <v>789</v>
      </c>
      <c r="B36" s="113" t="s">
        <v>2</v>
      </c>
      <c r="C36" s="114">
        <v>160</v>
      </c>
      <c r="D36" s="114">
        <v>380</v>
      </c>
      <c r="E36" s="115" t="e">
        <f>(قیمتها!$L$11/100)*C36</f>
        <v>#DIV/0!</v>
      </c>
    </row>
    <row r="37" spans="1:5" ht="23.25" customHeight="1" x14ac:dyDescent="0.25">
      <c r="A37" s="131"/>
      <c r="B37" s="119" t="s">
        <v>632</v>
      </c>
      <c r="C37" s="120">
        <v>70</v>
      </c>
      <c r="D37" s="120">
        <v>75</v>
      </c>
      <c r="E37" s="121">
        <f>(قیمتها!$R$105/100)*C37</f>
        <v>0</v>
      </c>
    </row>
    <row r="38" spans="1:5" ht="23.25" customHeight="1" x14ac:dyDescent="0.25">
      <c r="A38" s="131"/>
      <c r="B38" s="119" t="s">
        <v>17</v>
      </c>
      <c r="C38" s="120">
        <v>10</v>
      </c>
      <c r="D38" s="120"/>
      <c r="E38" s="121">
        <f>(قیمتها!$R$45/100)*C38</f>
        <v>0</v>
      </c>
    </row>
    <row r="39" spans="1:5" ht="23.25" customHeight="1" x14ac:dyDescent="0.25">
      <c r="A39" s="131"/>
      <c r="B39" s="119" t="s">
        <v>5</v>
      </c>
      <c r="C39" s="120">
        <v>25</v>
      </c>
      <c r="D39" s="120"/>
      <c r="E39" s="121">
        <f>(قیمتها!$R$23/100)*C39</f>
        <v>0</v>
      </c>
    </row>
    <row r="40" spans="1:5" ht="23.25" customHeight="1" x14ac:dyDescent="0.25">
      <c r="A40" s="131"/>
      <c r="B40" s="119" t="s">
        <v>201</v>
      </c>
      <c r="C40" s="120">
        <v>20</v>
      </c>
      <c r="D40" s="120"/>
      <c r="E40" s="121" t="e">
        <f>(قیمتها!$L$40/100)*C40</f>
        <v>#DIV/0!</v>
      </c>
    </row>
    <row r="41" spans="1:5" ht="23.25" customHeight="1" x14ac:dyDescent="0.25">
      <c r="A41" s="131"/>
      <c r="B41" s="119" t="s">
        <v>18</v>
      </c>
      <c r="C41" s="120">
        <v>2</v>
      </c>
      <c r="D41" s="120"/>
      <c r="E41" s="121">
        <f>(قیمتها!$R$67/100)*C41</f>
        <v>0</v>
      </c>
    </row>
    <row r="42" spans="1:5" ht="23.25" customHeight="1" x14ac:dyDescent="0.25">
      <c r="A42" s="131"/>
      <c r="B42" s="119" t="s">
        <v>77</v>
      </c>
      <c r="C42" s="120" t="s">
        <v>11</v>
      </c>
      <c r="D42" s="120"/>
      <c r="E42" s="121">
        <f>(قیمتها!$R$141/100)*10</f>
        <v>0</v>
      </c>
    </row>
    <row r="43" spans="1:5" ht="23.25" customHeight="1" x14ac:dyDescent="0.25">
      <c r="A43" s="131"/>
      <c r="B43" s="119" t="s">
        <v>142</v>
      </c>
      <c r="C43" s="120"/>
      <c r="D43" s="120"/>
      <c r="E43" s="122">
        <f>قیمتها!X38</f>
        <v>0</v>
      </c>
    </row>
    <row r="44" spans="1:5" ht="23.25" customHeight="1" thickBot="1" x14ac:dyDescent="0.3">
      <c r="A44" s="133"/>
      <c r="B44" s="135" t="s">
        <v>795</v>
      </c>
      <c r="C44" s="136"/>
      <c r="D44" s="136"/>
      <c r="E44" s="137" t="e">
        <f>SUM(E36:E43)</f>
        <v>#DIV/0!</v>
      </c>
    </row>
    <row r="45" spans="1:5" ht="23.25" customHeight="1" x14ac:dyDescent="0.25">
      <c r="A45" s="150" t="s">
        <v>790</v>
      </c>
      <c r="B45" s="113" t="s">
        <v>2</v>
      </c>
      <c r="C45" s="114">
        <v>160</v>
      </c>
      <c r="D45" s="114">
        <v>380</v>
      </c>
      <c r="E45" s="115" t="e">
        <f>(قیمتها!$L$11/100)*C45</f>
        <v>#DIV/0!</v>
      </c>
    </row>
    <row r="46" spans="1:5" ht="23.25" customHeight="1" x14ac:dyDescent="0.25">
      <c r="A46" s="151"/>
      <c r="B46" s="119" t="s">
        <v>796</v>
      </c>
      <c r="C46" s="120">
        <v>230</v>
      </c>
      <c r="D46" s="120">
        <v>180</v>
      </c>
      <c r="E46" s="121">
        <f>(قیمتها!$R$47/100)*C46</f>
        <v>0</v>
      </c>
    </row>
    <row r="47" spans="1:5" ht="23.25" customHeight="1" x14ac:dyDescent="0.25">
      <c r="A47" s="151"/>
      <c r="B47" s="119" t="s">
        <v>14</v>
      </c>
      <c r="C47" s="120">
        <v>1E-3</v>
      </c>
      <c r="D47" s="120"/>
      <c r="E47" s="121">
        <f>(قیمتها!$R$54/100)*C47</f>
        <v>0</v>
      </c>
    </row>
    <row r="48" spans="1:5" ht="23.25" customHeight="1" x14ac:dyDescent="0.25">
      <c r="A48" s="151"/>
      <c r="B48" s="119" t="s">
        <v>22</v>
      </c>
      <c r="C48" s="120">
        <v>5</v>
      </c>
      <c r="D48" s="120"/>
      <c r="E48" s="121">
        <f>(قیمتها!$R$53/100)*C48</f>
        <v>0</v>
      </c>
    </row>
    <row r="49" spans="1:5" ht="23.25" customHeight="1" x14ac:dyDescent="0.25">
      <c r="A49" s="151"/>
      <c r="B49" s="119" t="s">
        <v>249</v>
      </c>
      <c r="C49" s="120">
        <v>20</v>
      </c>
      <c r="D49" s="120"/>
      <c r="E49" s="121" t="e">
        <f>(قیمتها!$L$39/100)*C49</f>
        <v>#DIV/0!</v>
      </c>
    </row>
    <row r="50" spans="1:5" ht="23.25" customHeight="1" x14ac:dyDescent="0.25">
      <c r="A50" s="151"/>
      <c r="B50" s="119" t="s">
        <v>5</v>
      </c>
      <c r="C50" s="120">
        <v>10</v>
      </c>
      <c r="D50" s="120"/>
      <c r="E50" s="121">
        <f>(قیمتها!$R$23/100)*C50</f>
        <v>0</v>
      </c>
    </row>
    <row r="51" spans="1:5" ht="23.25" customHeight="1" x14ac:dyDescent="0.25">
      <c r="A51" s="151"/>
      <c r="B51" s="119" t="s">
        <v>23</v>
      </c>
      <c r="C51" s="120">
        <v>5</v>
      </c>
      <c r="D51" s="120"/>
      <c r="E51" s="121">
        <f>(قیمتها!$R$143/100)*C51</f>
        <v>0</v>
      </c>
    </row>
    <row r="52" spans="1:5" ht="23.25" customHeight="1" x14ac:dyDescent="0.25">
      <c r="A52" s="151"/>
      <c r="B52" s="119" t="s">
        <v>7</v>
      </c>
      <c r="C52" s="120">
        <v>5</v>
      </c>
      <c r="D52" s="120"/>
      <c r="E52" s="121" t="e">
        <f>(قیمتها!$L$6/1000)*C52</f>
        <v>#DIV/0!</v>
      </c>
    </row>
    <row r="53" spans="1:5" ht="23.25" customHeight="1" x14ac:dyDescent="0.25">
      <c r="A53" s="151"/>
      <c r="B53" s="119" t="s">
        <v>77</v>
      </c>
      <c r="C53" s="120" t="s">
        <v>25</v>
      </c>
      <c r="D53" s="120"/>
      <c r="E53" s="121">
        <f>(قیمتها!$R$141/100)*10</f>
        <v>0</v>
      </c>
    </row>
    <row r="54" spans="1:5" ht="23.25" customHeight="1" x14ac:dyDescent="0.25">
      <c r="A54" s="151"/>
      <c r="B54" s="119" t="s">
        <v>201</v>
      </c>
      <c r="C54" s="120">
        <v>30</v>
      </c>
      <c r="D54" s="120"/>
      <c r="E54" s="121" t="e">
        <f>(قیمتها!$L$40/100)*C54</f>
        <v>#DIV/0!</v>
      </c>
    </row>
    <row r="55" spans="1:5" ht="23.25" customHeight="1" x14ac:dyDescent="0.25">
      <c r="A55" s="151"/>
      <c r="B55" s="119" t="s">
        <v>142</v>
      </c>
      <c r="C55" s="120"/>
      <c r="D55" s="120"/>
      <c r="E55" s="122">
        <f>قیمتها!X19</f>
        <v>0</v>
      </c>
    </row>
    <row r="56" spans="1:5" ht="23.25" customHeight="1" thickBot="1" x14ac:dyDescent="0.3">
      <c r="A56" s="152"/>
      <c r="B56" s="153" t="s">
        <v>795</v>
      </c>
      <c r="C56" s="154"/>
      <c r="D56" s="154"/>
      <c r="E56" s="155" t="e">
        <f>SUM(E45:E55)</f>
        <v>#DIV/0!</v>
      </c>
    </row>
    <row r="57" spans="1:5" ht="23.25" customHeight="1" x14ac:dyDescent="0.25">
      <c r="A57" s="129" t="s">
        <v>791</v>
      </c>
      <c r="B57" s="113" t="s">
        <v>2</v>
      </c>
      <c r="C57" s="114">
        <v>160</v>
      </c>
      <c r="D57" s="114">
        <v>380</v>
      </c>
      <c r="E57" s="115" t="e">
        <f>(قیمتها!$L$11/100)*C57</f>
        <v>#DIV/0!</v>
      </c>
    </row>
    <row r="58" spans="1:5" ht="23.25" customHeight="1" x14ac:dyDescent="0.25">
      <c r="A58" s="131"/>
      <c r="B58" s="119" t="s">
        <v>201</v>
      </c>
      <c r="C58" s="120">
        <v>15</v>
      </c>
      <c r="D58" s="120"/>
      <c r="E58" s="121" t="e">
        <f>(قیمتها!$L$40/100)*C58</f>
        <v>#DIV/0!</v>
      </c>
    </row>
    <row r="59" spans="1:5" ht="23.25" customHeight="1" x14ac:dyDescent="0.25">
      <c r="A59" s="131"/>
      <c r="B59" s="119" t="s">
        <v>205</v>
      </c>
      <c r="C59" s="120">
        <v>25</v>
      </c>
      <c r="D59" s="120"/>
      <c r="E59" s="121" t="e">
        <f>(قیمتها!$L$41/100)*C59</f>
        <v>#DIV/0!</v>
      </c>
    </row>
    <row r="60" spans="1:5" ht="23.25" customHeight="1" x14ac:dyDescent="0.25">
      <c r="A60" s="131"/>
      <c r="B60" s="119" t="s">
        <v>7</v>
      </c>
      <c r="C60" s="120">
        <v>10</v>
      </c>
      <c r="D60" s="120"/>
      <c r="E60" s="121" t="e">
        <f>(قیمتها!$L$6/1000)*C60</f>
        <v>#DIV/0!</v>
      </c>
    </row>
    <row r="61" spans="1:5" ht="23.25" customHeight="1" x14ac:dyDescent="0.25">
      <c r="A61" s="131"/>
      <c r="B61" s="119" t="s">
        <v>5</v>
      </c>
      <c r="C61" s="120">
        <v>10</v>
      </c>
      <c r="D61" s="120"/>
      <c r="E61" s="121">
        <f>(قیمتها!$R$23/100)*C61</f>
        <v>0</v>
      </c>
    </row>
    <row r="62" spans="1:5" ht="23.25" customHeight="1" x14ac:dyDescent="0.25">
      <c r="A62" s="131"/>
      <c r="B62" s="119" t="s">
        <v>313</v>
      </c>
      <c r="C62" s="120">
        <v>5</v>
      </c>
      <c r="D62" s="120"/>
      <c r="E62" s="121">
        <f>(قیمتها!$R$76/100)*C62</f>
        <v>0</v>
      </c>
    </row>
    <row r="63" spans="1:5" ht="23.25" customHeight="1" x14ac:dyDescent="0.25">
      <c r="A63" s="131"/>
      <c r="B63" s="119" t="s">
        <v>77</v>
      </c>
      <c r="C63" s="120" t="s">
        <v>25</v>
      </c>
      <c r="D63" s="120"/>
      <c r="E63" s="121">
        <f>(قیمتها!$R$141/100)*10</f>
        <v>0</v>
      </c>
    </row>
    <row r="64" spans="1:5" ht="23.25" customHeight="1" x14ac:dyDescent="0.25">
      <c r="A64" s="131"/>
      <c r="B64" s="119" t="s">
        <v>799</v>
      </c>
      <c r="C64" s="120">
        <v>180</v>
      </c>
      <c r="D64" s="120">
        <v>150</v>
      </c>
      <c r="E64" s="121">
        <f>(قیمتها!$R$126/100)*C64</f>
        <v>0</v>
      </c>
    </row>
    <row r="65" spans="1:5" ht="23.25" customHeight="1" x14ac:dyDescent="0.25">
      <c r="A65" s="131"/>
      <c r="B65" s="119" t="s">
        <v>142</v>
      </c>
      <c r="C65" s="120"/>
      <c r="D65" s="120"/>
      <c r="E65" s="122">
        <f>قیمتها!X40</f>
        <v>0</v>
      </c>
    </row>
    <row r="66" spans="1:5" ht="23.25" customHeight="1" thickBot="1" x14ac:dyDescent="0.3">
      <c r="A66" s="133"/>
      <c r="B66" s="135" t="s">
        <v>795</v>
      </c>
      <c r="C66" s="136"/>
      <c r="D66" s="136"/>
      <c r="E66" s="137" t="e">
        <f>SUM(E57:E65)</f>
        <v>#DIV/0!</v>
      </c>
    </row>
    <row r="67" spans="1:5" ht="23.25" customHeight="1" x14ac:dyDescent="0.25">
      <c r="A67" s="150" t="s">
        <v>792</v>
      </c>
      <c r="B67" s="113" t="s">
        <v>2</v>
      </c>
      <c r="C67" s="114">
        <v>160</v>
      </c>
      <c r="D67" s="114">
        <v>380</v>
      </c>
      <c r="E67" s="115" t="e">
        <f>(قیمتها!$L$11/100)*C67</f>
        <v>#DIV/0!</v>
      </c>
    </row>
    <row r="68" spans="1:5" ht="23.25" customHeight="1" x14ac:dyDescent="0.25">
      <c r="A68" s="151"/>
      <c r="B68" s="119" t="s">
        <v>313</v>
      </c>
      <c r="C68" s="120">
        <v>5</v>
      </c>
      <c r="D68" s="120"/>
      <c r="E68" s="121">
        <f>(قیمتها!$R$76/100)*C68</f>
        <v>0</v>
      </c>
    </row>
    <row r="69" spans="1:5" ht="23.25" customHeight="1" x14ac:dyDescent="0.25">
      <c r="A69" s="151"/>
      <c r="B69" s="119" t="s">
        <v>632</v>
      </c>
      <c r="C69" s="120">
        <v>150</v>
      </c>
      <c r="D69" s="120">
        <v>80</v>
      </c>
      <c r="E69" s="121">
        <f>(قیمتها!$R$105/100)*C69</f>
        <v>0</v>
      </c>
    </row>
    <row r="70" spans="1:5" ht="23.25" customHeight="1" x14ac:dyDescent="0.25">
      <c r="A70" s="151"/>
      <c r="B70" s="119" t="s">
        <v>5</v>
      </c>
      <c r="C70" s="120">
        <v>10</v>
      </c>
      <c r="D70" s="120"/>
      <c r="E70" s="121">
        <f>(قیمتها!$R$23/100)*C70</f>
        <v>0</v>
      </c>
    </row>
    <row r="71" spans="1:5" ht="23.25" customHeight="1" x14ac:dyDescent="0.25">
      <c r="A71" s="151"/>
      <c r="B71" s="119" t="s">
        <v>249</v>
      </c>
      <c r="C71" s="120">
        <v>20</v>
      </c>
      <c r="D71" s="120"/>
      <c r="E71" s="121" t="e">
        <f>(قیمتها!$L$39/100)*C71</f>
        <v>#DIV/0!</v>
      </c>
    </row>
    <row r="72" spans="1:5" ht="23.25" customHeight="1" x14ac:dyDescent="0.25">
      <c r="A72" s="151"/>
      <c r="B72" s="119" t="s">
        <v>201</v>
      </c>
      <c r="C72" s="120">
        <v>20</v>
      </c>
      <c r="D72" s="120"/>
      <c r="E72" s="121" t="e">
        <f>(قیمتها!$L$40/100)*C72</f>
        <v>#DIV/0!</v>
      </c>
    </row>
    <row r="73" spans="1:5" ht="23.25" customHeight="1" x14ac:dyDescent="0.25">
      <c r="A73" s="151"/>
      <c r="B73" s="119" t="s">
        <v>77</v>
      </c>
      <c r="C73" s="120" t="s">
        <v>25</v>
      </c>
      <c r="D73" s="120"/>
      <c r="E73" s="121">
        <f>(قیمتها!$R$141/100)*10</f>
        <v>0</v>
      </c>
    </row>
    <row r="74" spans="1:5" ht="23.25" customHeight="1" x14ac:dyDescent="0.25">
      <c r="A74" s="151"/>
      <c r="B74" s="119" t="s">
        <v>142</v>
      </c>
      <c r="C74" s="120"/>
      <c r="D74" s="120"/>
      <c r="E74" s="122">
        <f>قیمتها!X21</f>
        <v>0</v>
      </c>
    </row>
    <row r="75" spans="1:5" ht="23.25" customHeight="1" thickBot="1" x14ac:dyDescent="0.3">
      <c r="A75" s="152"/>
      <c r="B75" s="153" t="s">
        <v>795</v>
      </c>
      <c r="C75" s="154"/>
      <c r="D75" s="154"/>
      <c r="E75" s="155" t="e">
        <f>SUM(E67:E74)</f>
        <v>#DIV/0!</v>
      </c>
    </row>
    <row r="76" spans="1:5" ht="23.25" customHeight="1" x14ac:dyDescent="0.25">
      <c r="A76" s="129" t="s">
        <v>793</v>
      </c>
      <c r="B76" s="113" t="s">
        <v>818</v>
      </c>
      <c r="C76" s="114">
        <v>120</v>
      </c>
      <c r="D76" s="114">
        <v>120</v>
      </c>
      <c r="E76" s="115">
        <f>(قیمتها!$R$105/100)*C76</f>
        <v>0</v>
      </c>
    </row>
    <row r="77" spans="1:5" ht="23.25" customHeight="1" x14ac:dyDescent="0.25">
      <c r="A77" s="131"/>
      <c r="B77" s="119" t="s">
        <v>17</v>
      </c>
      <c r="C77" s="120">
        <v>15</v>
      </c>
      <c r="D77" s="120"/>
      <c r="E77" s="121">
        <f>(قیمتها!$R$45/100)*C77</f>
        <v>0</v>
      </c>
    </row>
    <row r="78" spans="1:5" ht="23.25" customHeight="1" x14ac:dyDescent="0.25">
      <c r="A78" s="131"/>
      <c r="B78" s="119" t="s">
        <v>5</v>
      </c>
      <c r="C78" s="120">
        <v>30</v>
      </c>
      <c r="D78" s="120"/>
      <c r="E78" s="121">
        <f>(قیمتها!$R$23/100)*C78</f>
        <v>0</v>
      </c>
    </row>
    <row r="79" spans="1:5" ht="23.25" customHeight="1" x14ac:dyDescent="0.25">
      <c r="A79" s="131"/>
      <c r="B79" s="119" t="s">
        <v>18</v>
      </c>
      <c r="C79" s="120">
        <v>10</v>
      </c>
      <c r="D79" s="120"/>
      <c r="E79" s="121">
        <f>(قیمتها!$R$67/100)*C79</f>
        <v>0</v>
      </c>
    </row>
    <row r="80" spans="1:5" ht="23.25" customHeight="1" x14ac:dyDescent="0.25">
      <c r="A80" s="131"/>
      <c r="B80" s="119" t="s">
        <v>77</v>
      </c>
      <c r="C80" s="120" t="s">
        <v>25</v>
      </c>
      <c r="D80" s="120"/>
      <c r="E80" s="121">
        <f>(قیمتها!$R$141/100)*10</f>
        <v>0</v>
      </c>
    </row>
    <row r="81" spans="1:5" ht="23.25" customHeight="1" x14ac:dyDescent="0.25">
      <c r="A81" s="131"/>
      <c r="B81" s="119" t="s">
        <v>142</v>
      </c>
      <c r="C81" s="120"/>
      <c r="D81" s="120"/>
      <c r="E81" s="122">
        <f>قیمتها!X50</f>
        <v>0</v>
      </c>
    </row>
    <row r="82" spans="1:5" ht="23.25" customHeight="1" thickBot="1" x14ac:dyDescent="0.3">
      <c r="A82" s="133"/>
      <c r="B82" s="135" t="s">
        <v>795</v>
      </c>
      <c r="C82" s="136"/>
      <c r="D82" s="136"/>
      <c r="E82" s="137">
        <f>SUM(E76:E81)</f>
        <v>0</v>
      </c>
    </row>
    <row r="83" spans="1:5" ht="23.25" customHeight="1" x14ac:dyDescent="0.25">
      <c r="A83" s="150" t="s">
        <v>794</v>
      </c>
      <c r="B83" s="113" t="s">
        <v>2</v>
      </c>
      <c r="C83" s="114">
        <v>160</v>
      </c>
      <c r="D83" s="114">
        <v>380</v>
      </c>
      <c r="E83" s="115" t="e">
        <f>(قیمتها!$L$11/100)*C83</f>
        <v>#DIV/0!</v>
      </c>
    </row>
    <row r="84" spans="1:5" ht="23.25" customHeight="1" x14ac:dyDescent="0.25">
      <c r="A84" s="151"/>
      <c r="B84" s="119" t="s">
        <v>164</v>
      </c>
      <c r="C84" s="120">
        <v>140</v>
      </c>
      <c r="D84" s="120">
        <v>115</v>
      </c>
      <c r="E84" s="121">
        <f>(قیمتها!$R$75/100)*C84</f>
        <v>0</v>
      </c>
    </row>
    <row r="85" spans="1:5" ht="23.25" customHeight="1" x14ac:dyDescent="0.25">
      <c r="A85" s="151"/>
      <c r="B85" s="119" t="s">
        <v>632</v>
      </c>
      <c r="C85" s="120">
        <v>70</v>
      </c>
      <c r="D85" s="120">
        <v>75</v>
      </c>
      <c r="E85" s="121">
        <f>(قیمتها!$R$105/100)*C85</f>
        <v>0</v>
      </c>
    </row>
    <row r="86" spans="1:5" ht="23.25" customHeight="1" x14ac:dyDescent="0.25">
      <c r="A86" s="151"/>
      <c r="B86" s="119" t="s">
        <v>17</v>
      </c>
      <c r="C86" s="120">
        <v>10</v>
      </c>
      <c r="D86" s="120"/>
      <c r="E86" s="121">
        <f>(قیمتها!$R$45/100)*C86</f>
        <v>0</v>
      </c>
    </row>
    <row r="87" spans="1:5" ht="23.25" customHeight="1" x14ac:dyDescent="0.25">
      <c r="A87" s="151"/>
      <c r="B87" s="119" t="s">
        <v>5</v>
      </c>
      <c r="C87" s="120">
        <v>25</v>
      </c>
      <c r="D87" s="120"/>
      <c r="E87" s="121">
        <f>(قیمتها!$R$23/100)*C87</f>
        <v>0</v>
      </c>
    </row>
    <row r="88" spans="1:5" ht="23.25" customHeight="1" x14ac:dyDescent="0.25">
      <c r="A88" s="151"/>
      <c r="B88" s="119" t="s">
        <v>18</v>
      </c>
      <c r="C88" s="120">
        <v>2</v>
      </c>
      <c r="D88" s="120"/>
      <c r="E88" s="121">
        <f>(قیمتها!$R$67/100)*C88</f>
        <v>0</v>
      </c>
    </row>
    <row r="89" spans="1:5" ht="23.25" customHeight="1" x14ac:dyDescent="0.25">
      <c r="A89" s="151"/>
      <c r="B89" s="119" t="s">
        <v>14</v>
      </c>
      <c r="C89" s="120">
        <v>5.0000000000000001E-3</v>
      </c>
      <c r="D89" s="120"/>
      <c r="E89" s="121">
        <f>(قیمتها!$R$54/100)*C89</f>
        <v>0</v>
      </c>
    </row>
    <row r="90" spans="1:5" ht="23.25" customHeight="1" x14ac:dyDescent="0.25">
      <c r="A90" s="151"/>
      <c r="B90" s="119" t="s">
        <v>201</v>
      </c>
      <c r="C90" s="120">
        <v>20</v>
      </c>
      <c r="D90" s="120"/>
      <c r="E90" s="121" t="e">
        <f>(قیمتها!$L$40/100)*C90</f>
        <v>#DIV/0!</v>
      </c>
    </row>
    <row r="91" spans="1:5" ht="23.25" customHeight="1" x14ac:dyDescent="0.25">
      <c r="A91" s="151"/>
      <c r="B91" s="119" t="s">
        <v>5</v>
      </c>
      <c r="C91" s="120">
        <v>10</v>
      </c>
      <c r="D91" s="120"/>
      <c r="E91" s="121">
        <f>(قیمتها!$R$23/100)*C91</f>
        <v>0</v>
      </c>
    </row>
    <row r="92" spans="1:5" ht="23.25" customHeight="1" x14ac:dyDescent="0.25">
      <c r="A92" s="151"/>
      <c r="B92" s="119" t="s">
        <v>7</v>
      </c>
      <c r="C92" s="120">
        <v>5</v>
      </c>
      <c r="D92" s="120"/>
      <c r="E92" s="121" t="e">
        <f>(قیمتها!$L$6/1000)*C92</f>
        <v>#DIV/0!</v>
      </c>
    </row>
    <row r="93" spans="1:5" ht="23.25" customHeight="1" x14ac:dyDescent="0.25">
      <c r="A93" s="151"/>
      <c r="B93" s="119" t="s">
        <v>15</v>
      </c>
      <c r="C93" s="120">
        <v>1</v>
      </c>
      <c r="D93" s="120"/>
      <c r="E93" s="121">
        <f>قیمتها!$R$71</f>
        <v>0</v>
      </c>
    </row>
    <row r="94" spans="1:5" ht="23.25" customHeight="1" x14ac:dyDescent="0.25">
      <c r="A94" s="151"/>
      <c r="B94" s="119" t="s">
        <v>77</v>
      </c>
      <c r="C94" s="120" t="s">
        <v>11</v>
      </c>
      <c r="D94" s="120"/>
      <c r="E94" s="121">
        <f>(قیمتها!$R$141/100)*10</f>
        <v>0</v>
      </c>
    </row>
    <row r="95" spans="1:5" ht="23.25" customHeight="1" x14ac:dyDescent="0.25">
      <c r="A95" s="151"/>
      <c r="B95" s="119" t="s">
        <v>142</v>
      </c>
      <c r="C95" s="120"/>
      <c r="D95" s="120"/>
      <c r="E95" s="122">
        <f>قیمتها!X37</f>
        <v>0</v>
      </c>
    </row>
    <row r="96" spans="1:5" ht="23.25" customHeight="1" thickBot="1" x14ac:dyDescent="0.3">
      <c r="A96" s="152"/>
      <c r="B96" s="153" t="s">
        <v>795</v>
      </c>
      <c r="C96" s="154"/>
      <c r="D96" s="154"/>
      <c r="E96" s="155" t="e">
        <f>SUM(E83:E95)</f>
        <v>#DIV/0!</v>
      </c>
    </row>
  </sheetData>
  <sheetProtection password="CE32" sheet="1" objects="1" scenarios="1" selectLockedCells="1"/>
  <autoFilter ref="A1:B96"/>
  <mergeCells count="9">
    <mergeCell ref="A67:A75"/>
    <mergeCell ref="A76:A82"/>
    <mergeCell ref="A83:A96"/>
    <mergeCell ref="A2:A13"/>
    <mergeCell ref="A14:A23"/>
    <mergeCell ref="A24:A35"/>
    <mergeCell ref="A36:A44"/>
    <mergeCell ref="A45:A56"/>
    <mergeCell ref="A57:A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3"/>
  <sheetViews>
    <sheetView windowProtection="1" rightToLeft="1" zoomScale="90" zoomScaleNormal="90" workbookViewId="0">
      <selection activeCell="I10" sqref="I10"/>
    </sheetView>
  </sheetViews>
  <sheetFormatPr defaultRowHeight="27.75" customHeight="1" x14ac:dyDescent="0.45"/>
  <cols>
    <col min="1" max="1" width="9.28515625" style="12" customWidth="1"/>
    <col min="2" max="2" width="31.42578125" style="12" customWidth="1"/>
    <col min="3" max="3" width="18.140625" style="13" customWidth="1"/>
    <col min="4" max="4" width="14.5703125" style="13" customWidth="1"/>
    <col min="5" max="5" width="13" style="13" customWidth="1"/>
    <col min="6" max="6" width="16.85546875" style="13" customWidth="1"/>
    <col min="7" max="7" width="19" style="14" customWidth="1"/>
    <col min="8" max="8" width="47.42578125" style="15" customWidth="1"/>
    <col min="9" max="9" width="37" style="12" customWidth="1"/>
    <col min="10" max="10" width="20.5703125" style="12" customWidth="1"/>
    <col min="11" max="11" width="9.140625" style="12" customWidth="1"/>
    <col min="12" max="16384" width="9.140625" style="12"/>
  </cols>
  <sheetData>
    <row r="2" spans="2:10" ht="36.75" customHeight="1" x14ac:dyDescent="0.45">
      <c r="B2" s="101" t="s">
        <v>769</v>
      </c>
      <c r="C2" s="101" t="e">
        <f>AVERAGE(H12,H20,H21,H22,H48,H59,H110,H111,H112,H114,H115,H124,H125,H126,H144,H158)</f>
        <v>#DIV/0!</v>
      </c>
      <c r="D2" s="23"/>
      <c r="H2" s="81" t="s">
        <v>777</v>
      </c>
      <c r="I2" s="81" t="s">
        <v>778</v>
      </c>
      <c r="J2" s="81" t="s">
        <v>821</v>
      </c>
    </row>
    <row r="3" spans="2:10" ht="36.75" customHeight="1" x14ac:dyDescent="0.45">
      <c r="B3" s="95" t="s">
        <v>779</v>
      </c>
      <c r="C3" s="102" t="e">
        <f>AVERAGE(H26,H47,H50,H51,H52,H53,H54,H55,H56,H57,H58,H62,H63,H71,H100,H101,H102,H104,H117,H119,H120,H121,H122,H127,H128,H138,H139,H140,H141,H146,H150,H151,H152,H153)</f>
        <v>#DIV/0!</v>
      </c>
      <c r="G3" s="96" t="s">
        <v>825</v>
      </c>
      <c r="H3" s="93" t="e">
        <f>SUMPRODUCT(G9:G160,H9:H160)</f>
        <v>#DIV/0!</v>
      </c>
      <c r="I3" s="94"/>
      <c r="J3" s="95"/>
    </row>
    <row r="4" spans="2:10" ht="36.75" customHeight="1" x14ac:dyDescent="0.45">
      <c r="B4" s="103" t="s">
        <v>770</v>
      </c>
      <c r="C4" s="104" t="e">
        <f>AVERAGE(H9,H10,H14,H15,H16,H17,H18,H28,H29,H30,H31,H32,H33,H34,H35,H36,H37,H38,H39,H40,H41,H42,H43,H44,H45,H46,H66,H67,H94,H95,H97,H105,H106,H107,H108,H113,H131,H136)</f>
        <v>#DIV/0!</v>
      </c>
      <c r="G4" s="97" t="s">
        <v>826</v>
      </c>
      <c r="H4" s="87" t="e">
        <f>SUMPRODUCT(F9:F160,H9:H160)</f>
        <v>#DIV/0!</v>
      </c>
      <c r="I4" s="90">
        <f>I5+I6</f>
        <v>20787999389.257145</v>
      </c>
      <c r="J4" s="90" t="e">
        <f>(H4/I4)*100-100</f>
        <v>#DIV/0!</v>
      </c>
    </row>
    <row r="5" spans="2:10" ht="36.75" customHeight="1" x14ac:dyDescent="0.45">
      <c r="B5" s="105" t="s">
        <v>773</v>
      </c>
      <c r="C5" s="106" t="e">
        <f>AVERAGE(H11,H23,H65,H72,H73,H74,H75,H76,H77,H78,H79,H80,H81,H82,H83,H84,H85,H86,H87,H88,H89,H90,H99,H147)</f>
        <v>#DIV/0!</v>
      </c>
      <c r="G5" s="98" t="s">
        <v>774</v>
      </c>
      <c r="H5" s="88" t="e">
        <f>SUMPRODUCT(E11:E162,H11:H162)</f>
        <v>#DIV/0!</v>
      </c>
      <c r="I5" s="91">
        <v>18254868862.057144</v>
      </c>
      <c r="J5" s="91" t="e">
        <f t="shared" ref="J5:J6" si="0">(H5/I5)*100-100</f>
        <v>#DIV/0!</v>
      </c>
    </row>
    <row r="6" spans="2:10" ht="36.75" customHeight="1" x14ac:dyDescent="0.45">
      <c r="B6" s="107" t="s">
        <v>772</v>
      </c>
      <c r="C6" s="108" t="e">
        <f>AVERAGE(H19,H24,H25,H49,H60,H61,H64,H68,H69,H70,H92,H96,H98,H123,H130,H132,H134,H135,H148,H149,H157)</f>
        <v>#DIV/0!</v>
      </c>
      <c r="G6" s="99" t="s">
        <v>775</v>
      </c>
      <c r="H6" s="89" t="e">
        <f>SUMPRODUCT(D11:D162,H11:H162)</f>
        <v>#DIV/0!</v>
      </c>
      <c r="I6" s="92">
        <v>2533130527.1999998</v>
      </c>
      <c r="J6" s="92" t="e">
        <f t="shared" si="0"/>
        <v>#DIV/0!</v>
      </c>
    </row>
    <row r="7" spans="2:10" ht="36.75" customHeight="1" x14ac:dyDescent="0.45">
      <c r="B7" s="103" t="s">
        <v>771</v>
      </c>
      <c r="C7" s="104" t="e">
        <f>AVERAGE(H13,H27,H103,H109,H116,H118,H129,H133,H154)</f>
        <v>#DIV/0!</v>
      </c>
      <c r="G7" s="100" t="s">
        <v>776</v>
      </c>
      <c r="H7" s="100"/>
      <c r="I7" s="21"/>
    </row>
    <row r="8" spans="2:10" s="18" customFormat="1" ht="59.25" customHeight="1" x14ac:dyDescent="0.45">
      <c r="B8" s="82" t="s">
        <v>418</v>
      </c>
      <c r="C8" s="82" t="s">
        <v>577</v>
      </c>
      <c r="D8" s="82" t="s">
        <v>767</v>
      </c>
      <c r="E8" s="83" t="s">
        <v>768</v>
      </c>
      <c r="F8" s="83" t="s">
        <v>824</v>
      </c>
      <c r="G8" s="83" t="s">
        <v>827</v>
      </c>
      <c r="H8" s="84" t="s">
        <v>127</v>
      </c>
    </row>
    <row r="9" spans="2:10" ht="27.75" customHeight="1" x14ac:dyDescent="0.45">
      <c r="B9" s="16" t="s">
        <v>654</v>
      </c>
      <c r="C9" s="17" t="s">
        <v>578</v>
      </c>
      <c r="D9" s="19">
        <v>2187</v>
      </c>
      <c r="E9" s="19">
        <v>10422</v>
      </c>
      <c r="F9" s="19">
        <f>D9+E9</f>
        <v>12609</v>
      </c>
      <c r="G9" s="85">
        <f>D9+E9</f>
        <v>12609</v>
      </c>
      <c r="H9" s="86" t="e">
        <f>غذاها!F297</f>
        <v>#DIV/0!</v>
      </c>
    </row>
    <row r="10" spans="2:10" ht="27.75" customHeight="1" x14ac:dyDescent="0.45">
      <c r="B10" s="16" t="s">
        <v>653</v>
      </c>
      <c r="C10" s="17" t="s">
        <v>578</v>
      </c>
      <c r="D10" s="17">
        <v>0</v>
      </c>
      <c r="E10" s="17">
        <v>0</v>
      </c>
      <c r="F10" s="19">
        <v>500</v>
      </c>
      <c r="G10" s="85">
        <v>500</v>
      </c>
      <c r="H10" s="86" t="e">
        <f>غذاها!F211</f>
        <v>#DIV/0!</v>
      </c>
    </row>
    <row r="11" spans="2:10" ht="27.75" customHeight="1" x14ac:dyDescent="0.45">
      <c r="B11" s="16" t="s">
        <v>705</v>
      </c>
      <c r="C11" s="17" t="s">
        <v>709</v>
      </c>
      <c r="D11" s="19">
        <v>0</v>
      </c>
      <c r="E11" s="19">
        <v>0</v>
      </c>
      <c r="F11" s="19">
        <f t="shared" ref="F10:F73" si="1">D11+E11</f>
        <v>0</v>
      </c>
      <c r="G11" s="85">
        <v>500</v>
      </c>
      <c r="H11" s="86" t="e">
        <f>غذاها!F1252</f>
        <v>#DIV/0!</v>
      </c>
    </row>
    <row r="12" spans="2:10" ht="27.75" customHeight="1" x14ac:dyDescent="0.45">
      <c r="B12" s="16" t="s">
        <v>429</v>
      </c>
      <c r="C12" s="17" t="s">
        <v>581</v>
      </c>
      <c r="D12" s="19">
        <v>322</v>
      </c>
      <c r="E12" s="19">
        <v>4075</v>
      </c>
      <c r="F12" s="19">
        <f t="shared" si="1"/>
        <v>4397</v>
      </c>
      <c r="G12" s="85">
        <f t="shared" ref="G12:G70" si="2">D12+E12</f>
        <v>4397</v>
      </c>
      <c r="H12" s="86" t="e">
        <f>غذاها!F833</f>
        <v>#DIV/0!</v>
      </c>
    </row>
    <row r="13" spans="2:10" ht="27.75" customHeight="1" x14ac:dyDescent="0.45">
      <c r="B13" s="16" t="s">
        <v>78</v>
      </c>
      <c r="C13" s="17" t="s">
        <v>580</v>
      </c>
      <c r="D13" s="19">
        <v>8480</v>
      </c>
      <c r="E13" s="19">
        <v>21498</v>
      </c>
      <c r="F13" s="19">
        <f t="shared" si="1"/>
        <v>29978</v>
      </c>
      <c r="G13" s="85">
        <f t="shared" si="2"/>
        <v>29978</v>
      </c>
      <c r="H13" s="86" t="e">
        <f>غذاها!F717</f>
        <v>#DIV/0!</v>
      </c>
    </row>
    <row r="14" spans="2:10" ht="27.75" customHeight="1" x14ac:dyDescent="0.45">
      <c r="B14" s="16" t="s">
        <v>603</v>
      </c>
      <c r="C14" s="17" t="s">
        <v>578</v>
      </c>
      <c r="D14" s="19">
        <v>3974</v>
      </c>
      <c r="E14" s="19">
        <v>15531</v>
      </c>
      <c r="F14" s="19">
        <f t="shared" si="1"/>
        <v>19505</v>
      </c>
      <c r="G14" s="85">
        <f t="shared" si="2"/>
        <v>19505</v>
      </c>
      <c r="H14" s="86" t="e">
        <f>غذاها!F455</f>
        <v>#DIV/0!</v>
      </c>
    </row>
    <row r="15" spans="2:10" ht="27.75" customHeight="1" x14ac:dyDescent="0.45">
      <c r="B15" s="16" t="s">
        <v>602</v>
      </c>
      <c r="C15" s="17" t="s">
        <v>578</v>
      </c>
      <c r="D15" s="19">
        <v>0</v>
      </c>
      <c r="E15" s="19">
        <v>0</v>
      </c>
      <c r="F15" s="19">
        <v>500</v>
      </c>
      <c r="G15" s="85">
        <v>500</v>
      </c>
      <c r="H15" s="86" t="e">
        <f>غذاها!F445</f>
        <v>#DIV/0!</v>
      </c>
    </row>
    <row r="16" spans="2:10" ht="27.75" customHeight="1" x14ac:dyDescent="0.45">
      <c r="B16" s="16" t="s">
        <v>606</v>
      </c>
      <c r="C16" s="17" t="s">
        <v>578</v>
      </c>
      <c r="D16" s="19">
        <v>0</v>
      </c>
      <c r="E16" s="19">
        <v>0</v>
      </c>
      <c r="F16" s="19">
        <v>500</v>
      </c>
      <c r="G16" s="85">
        <v>500</v>
      </c>
      <c r="H16" s="86" t="e">
        <f>غذاها!F475</f>
        <v>#DIV/0!</v>
      </c>
    </row>
    <row r="17" spans="2:8" ht="27.75" customHeight="1" x14ac:dyDescent="0.45">
      <c r="B17" s="16" t="s">
        <v>605</v>
      </c>
      <c r="C17" s="17" t="s">
        <v>578</v>
      </c>
      <c r="D17" s="19">
        <v>0</v>
      </c>
      <c r="E17" s="19">
        <v>0</v>
      </c>
      <c r="F17" s="19">
        <v>500</v>
      </c>
      <c r="G17" s="85">
        <v>500</v>
      </c>
      <c r="H17" s="86" t="e">
        <f>غذاها!F486</f>
        <v>#DIV/0!</v>
      </c>
    </row>
    <row r="18" spans="2:8" ht="27.75" customHeight="1" x14ac:dyDescent="0.45">
      <c r="B18" s="16" t="s">
        <v>604</v>
      </c>
      <c r="C18" s="17" t="s">
        <v>578</v>
      </c>
      <c r="D18" s="19">
        <v>0</v>
      </c>
      <c r="E18" s="19">
        <v>0</v>
      </c>
      <c r="F18" s="19">
        <v>500</v>
      </c>
      <c r="G18" s="85">
        <v>500</v>
      </c>
      <c r="H18" s="86" t="e">
        <f>غذاها!F463</f>
        <v>#DIV/0!</v>
      </c>
    </row>
    <row r="19" spans="2:8" ht="27.75" customHeight="1" x14ac:dyDescent="0.45">
      <c r="B19" s="16" t="s">
        <v>441</v>
      </c>
      <c r="C19" s="17" t="s">
        <v>582</v>
      </c>
      <c r="D19" s="19">
        <v>0</v>
      </c>
      <c r="E19" s="19">
        <v>0</v>
      </c>
      <c r="F19" s="19">
        <v>5000</v>
      </c>
      <c r="G19" s="85">
        <v>5000</v>
      </c>
      <c r="H19" s="86">
        <f>قیمتها!R16</f>
        <v>0</v>
      </c>
    </row>
    <row r="20" spans="2:8" ht="27.75" customHeight="1" x14ac:dyDescent="0.45">
      <c r="B20" s="16" t="s">
        <v>432</v>
      </c>
      <c r="C20" s="17" t="s">
        <v>581</v>
      </c>
      <c r="D20" s="19">
        <v>331</v>
      </c>
      <c r="E20" s="19">
        <v>3915</v>
      </c>
      <c r="F20" s="19">
        <f t="shared" si="1"/>
        <v>4246</v>
      </c>
      <c r="G20" s="85">
        <f t="shared" si="2"/>
        <v>4246</v>
      </c>
      <c r="H20" s="86" t="e">
        <f>غذاها!F928</f>
        <v>#DIV/0!</v>
      </c>
    </row>
    <row r="21" spans="2:8" ht="27.75" customHeight="1" x14ac:dyDescent="0.45">
      <c r="B21" s="16" t="s">
        <v>573</v>
      </c>
      <c r="C21" s="17" t="s">
        <v>581</v>
      </c>
      <c r="D21" s="19">
        <v>155</v>
      </c>
      <c r="E21" s="19">
        <v>0</v>
      </c>
      <c r="F21" s="19">
        <f t="shared" si="1"/>
        <v>155</v>
      </c>
      <c r="G21" s="85">
        <f t="shared" si="2"/>
        <v>155</v>
      </c>
      <c r="H21" s="86" t="e">
        <f>غذاها!F912</f>
        <v>#DIV/0!</v>
      </c>
    </row>
    <row r="22" spans="2:8" ht="27.75" customHeight="1" x14ac:dyDescent="0.45">
      <c r="B22" s="16" t="s">
        <v>427</v>
      </c>
      <c r="C22" s="17" t="s">
        <v>581</v>
      </c>
      <c r="D22" s="19">
        <v>126</v>
      </c>
      <c r="E22" s="19">
        <v>1147</v>
      </c>
      <c r="F22" s="19">
        <f t="shared" si="1"/>
        <v>1273</v>
      </c>
      <c r="G22" s="85">
        <f t="shared" si="2"/>
        <v>1273</v>
      </c>
      <c r="H22" s="86" t="e">
        <f>غذاها!F815</f>
        <v>#DIV/0!</v>
      </c>
    </row>
    <row r="23" spans="2:8" ht="27.75" customHeight="1" x14ac:dyDescent="0.45">
      <c r="B23" s="16" t="s">
        <v>691</v>
      </c>
      <c r="C23" s="17" t="s">
        <v>709</v>
      </c>
      <c r="D23" s="19">
        <v>0</v>
      </c>
      <c r="E23" s="19">
        <v>0</v>
      </c>
      <c r="F23" s="19">
        <f t="shared" si="1"/>
        <v>0</v>
      </c>
      <c r="G23" s="85">
        <v>1000</v>
      </c>
      <c r="H23" s="86" t="e">
        <f>غذاها!F1269</f>
        <v>#DIV/0!</v>
      </c>
    </row>
    <row r="24" spans="2:8" ht="27.75" customHeight="1" x14ac:dyDescent="0.45">
      <c r="B24" s="16" t="s">
        <v>585</v>
      </c>
      <c r="C24" s="17" t="s">
        <v>582</v>
      </c>
      <c r="D24" s="19">
        <v>0</v>
      </c>
      <c r="E24" s="19">
        <v>0</v>
      </c>
      <c r="F24" s="19">
        <v>2000</v>
      </c>
      <c r="G24" s="85">
        <v>2000</v>
      </c>
      <c r="H24" s="86" t="e">
        <f>قیمتها!L22</f>
        <v>#DIV/0!</v>
      </c>
    </row>
    <row r="25" spans="2:8" ht="27.75" customHeight="1" x14ac:dyDescent="0.45">
      <c r="B25" s="16" t="s">
        <v>90</v>
      </c>
      <c r="C25" s="17" t="s">
        <v>582</v>
      </c>
      <c r="D25" s="19">
        <v>0</v>
      </c>
      <c r="E25" s="19">
        <v>0</v>
      </c>
      <c r="F25" s="19">
        <v>2500</v>
      </c>
      <c r="G25" s="85">
        <v>2500</v>
      </c>
      <c r="H25" s="86" t="e">
        <f>قیمتها!L21</f>
        <v>#DIV/0!</v>
      </c>
    </row>
    <row r="26" spans="2:8" ht="27.75" customHeight="1" x14ac:dyDescent="0.45">
      <c r="B26" s="16" t="s">
        <v>245</v>
      </c>
      <c r="C26" s="17" t="s">
        <v>579</v>
      </c>
      <c r="D26" s="19">
        <v>0</v>
      </c>
      <c r="E26" s="19">
        <v>0</v>
      </c>
      <c r="F26" s="19">
        <v>2000</v>
      </c>
      <c r="G26" s="85">
        <v>2000</v>
      </c>
      <c r="H26" s="86" t="e">
        <f>غذاها!F677</f>
        <v>#DIV/0!</v>
      </c>
    </row>
    <row r="27" spans="2:8" ht="27.75" customHeight="1" x14ac:dyDescent="0.45">
      <c r="B27" s="16" t="s">
        <v>452</v>
      </c>
      <c r="C27" s="17" t="s">
        <v>580</v>
      </c>
      <c r="D27" s="19">
        <v>0</v>
      </c>
      <c r="E27" s="19">
        <v>11939</v>
      </c>
      <c r="F27" s="19">
        <f t="shared" si="1"/>
        <v>11939</v>
      </c>
      <c r="G27" s="85">
        <f t="shared" si="2"/>
        <v>11939</v>
      </c>
      <c r="H27" s="86" t="e">
        <f>قیمتها!L26+قیمتها!R89+قیمتها!R120</f>
        <v>#DIV/0!</v>
      </c>
    </row>
    <row r="28" spans="2:8" ht="27.75" customHeight="1" x14ac:dyDescent="0.45">
      <c r="B28" s="16" t="s">
        <v>13</v>
      </c>
      <c r="C28" s="17" t="s">
        <v>578</v>
      </c>
      <c r="D28" s="19">
        <v>5758</v>
      </c>
      <c r="E28" s="19">
        <v>42943</v>
      </c>
      <c r="F28" s="19">
        <f t="shared" si="1"/>
        <v>48701</v>
      </c>
      <c r="G28" s="85">
        <f t="shared" si="2"/>
        <v>48701</v>
      </c>
      <c r="H28" s="86" t="e">
        <f>غذاها!F23</f>
        <v>#DIV/0!</v>
      </c>
    </row>
    <row r="29" spans="2:8" ht="27.75" customHeight="1" x14ac:dyDescent="0.45">
      <c r="B29" s="16" t="s">
        <v>456</v>
      </c>
      <c r="C29" s="17" t="s">
        <v>578</v>
      </c>
      <c r="D29" s="19">
        <v>0</v>
      </c>
      <c r="E29" s="19">
        <v>1427</v>
      </c>
      <c r="F29" s="19">
        <f t="shared" si="1"/>
        <v>1427</v>
      </c>
      <c r="G29" s="85">
        <f t="shared" si="2"/>
        <v>1427</v>
      </c>
      <c r="H29" s="86" t="e">
        <f>مجلسی!E23</f>
        <v>#DIV/0!</v>
      </c>
    </row>
    <row r="30" spans="2:8" ht="27.75" customHeight="1" x14ac:dyDescent="0.45">
      <c r="B30" s="16" t="s">
        <v>419</v>
      </c>
      <c r="C30" s="17" t="s">
        <v>578</v>
      </c>
      <c r="D30" s="19">
        <v>0</v>
      </c>
      <c r="E30" s="19">
        <v>0</v>
      </c>
      <c r="F30" s="19">
        <v>200</v>
      </c>
      <c r="G30" s="85">
        <v>200</v>
      </c>
      <c r="H30" s="86" t="e">
        <f>غذاها!F62</f>
        <v>#DIV/0!</v>
      </c>
    </row>
    <row r="31" spans="2:8" ht="27.75" customHeight="1" x14ac:dyDescent="0.45">
      <c r="B31" s="16" t="s">
        <v>463</v>
      </c>
      <c r="C31" s="17" t="s">
        <v>578</v>
      </c>
      <c r="D31" s="19">
        <v>0</v>
      </c>
      <c r="E31" s="19">
        <v>0</v>
      </c>
      <c r="F31" s="19">
        <v>500</v>
      </c>
      <c r="G31" s="85">
        <v>500</v>
      </c>
      <c r="H31" s="86" t="e">
        <f>مجلسی!E96</f>
        <v>#DIV/0!</v>
      </c>
    </row>
    <row r="32" spans="2:8" ht="27.75" customHeight="1" x14ac:dyDescent="0.45">
      <c r="B32" s="16" t="s">
        <v>38</v>
      </c>
      <c r="C32" s="17" t="s">
        <v>578</v>
      </c>
      <c r="D32" s="19">
        <v>0</v>
      </c>
      <c r="E32" s="19">
        <v>4708</v>
      </c>
      <c r="F32" s="19">
        <f t="shared" si="1"/>
        <v>4708</v>
      </c>
      <c r="G32" s="85">
        <f t="shared" si="2"/>
        <v>4708</v>
      </c>
      <c r="H32" s="86" t="e">
        <f>غذاها!F514</f>
        <v>#DIV/0!</v>
      </c>
    </row>
    <row r="33" spans="2:8" ht="27.75" customHeight="1" x14ac:dyDescent="0.45">
      <c r="B33" s="16" t="s">
        <v>466</v>
      </c>
      <c r="C33" s="17" t="s">
        <v>578</v>
      </c>
      <c r="D33" s="19">
        <v>0</v>
      </c>
      <c r="E33" s="19">
        <v>0</v>
      </c>
      <c r="F33" s="19">
        <v>60</v>
      </c>
      <c r="G33" s="85">
        <v>60</v>
      </c>
      <c r="H33" s="86" t="e">
        <f>غذاها!F90</f>
        <v>#DIV/0!</v>
      </c>
    </row>
    <row r="34" spans="2:8" ht="27.75" customHeight="1" x14ac:dyDescent="0.45">
      <c r="B34" s="16" t="s">
        <v>532</v>
      </c>
      <c r="C34" s="17" t="s">
        <v>578</v>
      </c>
      <c r="D34" s="19">
        <v>0</v>
      </c>
      <c r="E34" s="19">
        <v>3132</v>
      </c>
      <c r="F34" s="19">
        <f t="shared" si="1"/>
        <v>3132</v>
      </c>
      <c r="G34" s="85">
        <f t="shared" si="2"/>
        <v>3132</v>
      </c>
      <c r="H34" s="86" t="e">
        <f>غذاها!F275</f>
        <v>#DIV/0!</v>
      </c>
    </row>
    <row r="35" spans="2:8" ht="27.75" customHeight="1" x14ac:dyDescent="0.45">
      <c r="B35" s="16" t="s">
        <v>422</v>
      </c>
      <c r="C35" s="17" t="s">
        <v>578</v>
      </c>
      <c r="D35" s="19">
        <v>0</v>
      </c>
      <c r="E35" s="19">
        <v>6036</v>
      </c>
      <c r="F35" s="19">
        <f t="shared" si="1"/>
        <v>6036</v>
      </c>
      <c r="G35" s="85">
        <f t="shared" si="2"/>
        <v>6036</v>
      </c>
      <c r="H35" s="86" t="e">
        <f>غذاها!F405</f>
        <v>#DIV/0!</v>
      </c>
    </row>
    <row r="36" spans="2:8" ht="27.75" customHeight="1" x14ac:dyDescent="0.45">
      <c r="B36" s="16" t="s">
        <v>9</v>
      </c>
      <c r="C36" s="17" t="s">
        <v>578</v>
      </c>
      <c r="D36" s="19">
        <v>4211</v>
      </c>
      <c r="E36" s="19">
        <v>23592</v>
      </c>
      <c r="F36" s="19">
        <f t="shared" si="1"/>
        <v>27803</v>
      </c>
      <c r="G36" s="85">
        <f>D36+E36-200</f>
        <v>27603</v>
      </c>
      <c r="H36" s="86" t="e">
        <f>غذاها!F44</f>
        <v>#DIV/0!</v>
      </c>
    </row>
    <row r="37" spans="2:8" ht="27.75" customHeight="1" x14ac:dyDescent="0.45">
      <c r="B37" s="16" t="s">
        <v>455</v>
      </c>
      <c r="C37" s="17" t="s">
        <v>578</v>
      </c>
      <c r="D37" s="19">
        <v>0</v>
      </c>
      <c r="E37" s="19">
        <v>0</v>
      </c>
      <c r="F37" s="19">
        <v>200</v>
      </c>
      <c r="G37" s="85">
        <v>200</v>
      </c>
      <c r="H37" s="86" t="e">
        <f>مجلسی!E35</f>
        <v>#DIV/0!</v>
      </c>
    </row>
    <row r="38" spans="2:8" ht="27.75" customHeight="1" x14ac:dyDescent="0.45">
      <c r="B38" s="16" t="s">
        <v>464</v>
      </c>
      <c r="C38" s="17" t="s">
        <v>578</v>
      </c>
      <c r="D38" s="19">
        <v>0</v>
      </c>
      <c r="E38" s="19">
        <v>5525</v>
      </c>
      <c r="F38" s="19">
        <f t="shared" si="1"/>
        <v>5525</v>
      </c>
      <c r="G38" s="85">
        <f t="shared" si="2"/>
        <v>5525</v>
      </c>
      <c r="H38" s="86" t="e">
        <f>غذاها!F79</f>
        <v>#DIV/0!</v>
      </c>
    </row>
    <row r="39" spans="2:8" ht="27.75" customHeight="1" x14ac:dyDescent="0.45">
      <c r="B39" s="16" t="s">
        <v>331</v>
      </c>
      <c r="C39" s="17" t="s">
        <v>578</v>
      </c>
      <c r="D39" s="19">
        <v>0</v>
      </c>
      <c r="E39" s="19">
        <v>2889</v>
      </c>
      <c r="F39" s="19">
        <f t="shared" si="1"/>
        <v>2889</v>
      </c>
      <c r="G39" s="85">
        <f t="shared" si="2"/>
        <v>2889</v>
      </c>
      <c r="H39" s="86" t="e">
        <f>غذاها!F235</f>
        <v>#DIV/0!</v>
      </c>
    </row>
    <row r="40" spans="2:8" ht="27.75" customHeight="1" x14ac:dyDescent="0.45">
      <c r="B40" s="16" t="s">
        <v>1</v>
      </c>
      <c r="C40" s="17" t="s">
        <v>578</v>
      </c>
      <c r="D40" s="19">
        <v>3841</v>
      </c>
      <c r="E40" s="19">
        <v>29907</v>
      </c>
      <c r="F40" s="19">
        <f t="shared" si="1"/>
        <v>33748</v>
      </c>
      <c r="G40" s="85">
        <f>D40+E40-200</f>
        <v>33548</v>
      </c>
      <c r="H40" s="86" t="e">
        <f>غذاها!F13</f>
        <v>#DIV/0!</v>
      </c>
    </row>
    <row r="41" spans="2:8" ht="27.75" customHeight="1" x14ac:dyDescent="0.45">
      <c r="B41" s="16" t="s">
        <v>454</v>
      </c>
      <c r="C41" s="17" t="s">
        <v>578</v>
      </c>
      <c r="D41" s="19">
        <v>0</v>
      </c>
      <c r="E41" s="19">
        <v>0</v>
      </c>
      <c r="F41" s="19">
        <v>200</v>
      </c>
      <c r="G41" s="85">
        <v>200</v>
      </c>
      <c r="H41" s="86" t="e">
        <f>مجلسی!E13</f>
        <v>#DIV/0!</v>
      </c>
    </row>
    <row r="42" spans="2:8" ht="27.75" customHeight="1" x14ac:dyDescent="0.45">
      <c r="B42" s="16" t="s">
        <v>338</v>
      </c>
      <c r="C42" s="17" t="s">
        <v>578</v>
      </c>
      <c r="D42" s="19">
        <v>0</v>
      </c>
      <c r="E42" s="19">
        <v>6672</v>
      </c>
      <c r="F42" s="19">
        <f t="shared" si="1"/>
        <v>6672</v>
      </c>
      <c r="G42" s="85">
        <f t="shared" si="2"/>
        <v>6672</v>
      </c>
      <c r="H42" s="86" t="e">
        <f>غذاها!F223</f>
        <v>#DIV/0!</v>
      </c>
    </row>
    <row r="43" spans="2:8" ht="27.75" customHeight="1" x14ac:dyDescent="0.45">
      <c r="B43" s="16" t="s">
        <v>495</v>
      </c>
      <c r="C43" s="17" t="s">
        <v>578</v>
      </c>
      <c r="D43" s="19">
        <v>0</v>
      </c>
      <c r="E43" s="19">
        <v>1551</v>
      </c>
      <c r="F43" s="19">
        <f t="shared" si="1"/>
        <v>1551</v>
      </c>
      <c r="G43" s="85">
        <f t="shared" si="2"/>
        <v>1551</v>
      </c>
      <c r="H43" s="86" t="e">
        <f>غذاها!F153</f>
        <v>#DIV/0!</v>
      </c>
    </row>
    <row r="44" spans="2:8" ht="27.75" customHeight="1" x14ac:dyDescent="0.45">
      <c r="B44" s="16" t="s">
        <v>395</v>
      </c>
      <c r="C44" s="17" t="s">
        <v>578</v>
      </c>
      <c r="D44" s="19">
        <v>3500</v>
      </c>
      <c r="E44" s="19">
        <v>38505</v>
      </c>
      <c r="F44" s="19">
        <f t="shared" si="1"/>
        <v>42005</v>
      </c>
      <c r="G44" s="85">
        <f t="shared" si="2"/>
        <v>42005</v>
      </c>
      <c r="H44" s="86" t="e">
        <f>غذاها!F53</f>
        <v>#DIV/0!</v>
      </c>
    </row>
    <row r="45" spans="2:8" ht="27.75" customHeight="1" x14ac:dyDescent="0.45">
      <c r="B45" s="16" t="s">
        <v>457</v>
      </c>
      <c r="C45" s="17" t="s">
        <v>578</v>
      </c>
      <c r="D45" s="19">
        <v>0</v>
      </c>
      <c r="E45" s="19">
        <v>1053</v>
      </c>
      <c r="F45" s="19">
        <f t="shared" si="1"/>
        <v>1053</v>
      </c>
      <c r="G45" s="85">
        <f t="shared" si="2"/>
        <v>1053</v>
      </c>
      <c r="H45" s="86" t="e">
        <f>مجلسی!E44</f>
        <v>#DIV/0!</v>
      </c>
    </row>
    <row r="46" spans="2:8" ht="27.75" customHeight="1" x14ac:dyDescent="0.45">
      <c r="B46" s="16" t="s">
        <v>60</v>
      </c>
      <c r="C46" s="17" t="s">
        <v>578</v>
      </c>
      <c r="D46" s="19">
        <v>0</v>
      </c>
      <c r="E46" s="19">
        <v>4436</v>
      </c>
      <c r="F46" s="19">
        <f t="shared" si="1"/>
        <v>4436</v>
      </c>
      <c r="G46" s="85">
        <f t="shared" si="2"/>
        <v>4436</v>
      </c>
      <c r="H46" s="86" t="e">
        <f>غذاها!F644</f>
        <v>#DIV/0!</v>
      </c>
    </row>
    <row r="47" spans="2:8" ht="27.75" customHeight="1" x14ac:dyDescent="0.45">
      <c r="B47" s="16" t="s">
        <v>239</v>
      </c>
      <c r="C47" s="17" t="s">
        <v>579</v>
      </c>
      <c r="D47" s="19">
        <v>0</v>
      </c>
      <c r="E47" s="19">
        <v>0</v>
      </c>
      <c r="F47" s="19">
        <v>50</v>
      </c>
      <c r="G47" s="85">
        <v>50</v>
      </c>
      <c r="H47" s="86" t="e">
        <f>غذاها!F666</f>
        <v>#DIV/0!</v>
      </c>
    </row>
    <row r="48" spans="2:8" ht="27.75" customHeight="1" x14ac:dyDescent="0.45">
      <c r="B48" s="16" t="s">
        <v>436</v>
      </c>
      <c r="C48" s="17" t="s">
        <v>581</v>
      </c>
      <c r="D48" s="19">
        <v>0</v>
      </c>
      <c r="E48" s="19">
        <v>0</v>
      </c>
      <c r="F48" s="19">
        <v>70</v>
      </c>
      <c r="G48" s="85">
        <v>70</v>
      </c>
      <c r="H48" s="86" t="e">
        <f>غذاها!F877</f>
        <v>#DIV/0!</v>
      </c>
    </row>
    <row r="49" spans="2:8" ht="27.75" customHeight="1" x14ac:dyDescent="0.45">
      <c r="B49" s="16" t="s">
        <v>440</v>
      </c>
      <c r="C49" s="17" t="s">
        <v>582</v>
      </c>
      <c r="D49" s="19">
        <v>0</v>
      </c>
      <c r="E49" s="19">
        <v>0</v>
      </c>
      <c r="F49" s="19">
        <v>10000</v>
      </c>
      <c r="G49" s="85">
        <v>10000</v>
      </c>
      <c r="H49" s="86">
        <f>قیمتها!R33</f>
        <v>0</v>
      </c>
    </row>
    <row r="50" spans="2:8" ht="27.75" customHeight="1" x14ac:dyDescent="0.45">
      <c r="B50" s="16" t="s">
        <v>496</v>
      </c>
      <c r="C50" s="17" t="s">
        <v>579</v>
      </c>
      <c r="D50" s="19">
        <v>0</v>
      </c>
      <c r="E50" s="19">
        <v>0</v>
      </c>
      <c r="F50" s="19">
        <v>500</v>
      </c>
      <c r="G50" s="85">
        <v>500</v>
      </c>
      <c r="H50" s="86" t="e">
        <f>غذاها!F125</f>
        <v>#DIV/0!</v>
      </c>
    </row>
    <row r="51" spans="2:8" ht="27.75" customHeight="1" x14ac:dyDescent="0.45">
      <c r="B51" s="16" t="s">
        <v>333</v>
      </c>
      <c r="C51" s="17" t="s">
        <v>579</v>
      </c>
      <c r="D51" s="19">
        <v>0</v>
      </c>
      <c r="E51" s="19">
        <v>839</v>
      </c>
      <c r="F51" s="19">
        <f t="shared" si="1"/>
        <v>839</v>
      </c>
      <c r="G51" s="85">
        <f t="shared" si="2"/>
        <v>839</v>
      </c>
      <c r="H51" s="86" t="e">
        <f>غذاها!F553</f>
        <v>#DIV/0!</v>
      </c>
    </row>
    <row r="52" spans="2:8" ht="27.75" customHeight="1" x14ac:dyDescent="0.45">
      <c r="B52" s="16" t="s">
        <v>344</v>
      </c>
      <c r="C52" s="17" t="s">
        <v>579</v>
      </c>
      <c r="D52" s="19">
        <v>2151</v>
      </c>
      <c r="E52" s="19">
        <v>3521</v>
      </c>
      <c r="F52" s="19">
        <f t="shared" si="1"/>
        <v>5672</v>
      </c>
      <c r="G52" s="85">
        <f t="shared" si="2"/>
        <v>5672</v>
      </c>
      <c r="H52" s="86" t="e">
        <f>غذاها!F374</f>
        <v>#DIV/0!</v>
      </c>
    </row>
    <row r="53" spans="2:8" ht="27.75" customHeight="1" x14ac:dyDescent="0.45">
      <c r="B53" s="16" t="s">
        <v>423</v>
      </c>
      <c r="C53" s="17" t="s">
        <v>579</v>
      </c>
      <c r="D53" s="19">
        <v>0</v>
      </c>
      <c r="E53" s="19">
        <v>2034</v>
      </c>
      <c r="F53" s="19">
        <f>D53+E53-100</f>
        <v>1934</v>
      </c>
      <c r="G53" s="85">
        <f>D53+E53-100</f>
        <v>1934</v>
      </c>
      <c r="H53" s="86" t="e">
        <f>غذاها!F521</f>
        <v>#DIV/0!</v>
      </c>
    </row>
    <row r="54" spans="2:8" ht="27.75" customHeight="1" x14ac:dyDescent="0.45">
      <c r="B54" s="16" t="s">
        <v>347</v>
      </c>
      <c r="C54" s="17" t="s">
        <v>579</v>
      </c>
      <c r="D54" s="19">
        <v>0</v>
      </c>
      <c r="E54" s="19">
        <v>2054</v>
      </c>
      <c r="F54" s="19">
        <f>D54+E54-400</f>
        <v>1654</v>
      </c>
      <c r="G54" s="85">
        <f>D54+E54-400</f>
        <v>1654</v>
      </c>
      <c r="H54" s="86" t="e">
        <f>غذاها!F584</f>
        <v>#DIV/0!</v>
      </c>
    </row>
    <row r="55" spans="2:8" ht="27.75" customHeight="1" x14ac:dyDescent="0.45">
      <c r="B55" s="16" t="s">
        <v>666</v>
      </c>
      <c r="C55" s="17" t="s">
        <v>579</v>
      </c>
      <c r="D55" s="19">
        <v>0</v>
      </c>
      <c r="E55" s="19">
        <v>0</v>
      </c>
      <c r="F55" s="19">
        <v>400</v>
      </c>
      <c r="G55" s="85">
        <v>400</v>
      </c>
      <c r="H55" s="86" t="e">
        <f>غذاها!F578</f>
        <v>#DIV/0!</v>
      </c>
    </row>
    <row r="56" spans="2:8" ht="27.75" customHeight="1" x14ac:dyDescent="0.45">
      <c r="B56" s="16" t="s">
        <v>46</v>
      </c>
      <c r="C56" s="17" t="s">
        <v>579</v>
      </c>
      <c r="D56" s="19">
        <v>3234</v>
      </c>
      <c r="E56" s="19">
        <v>10556</v>
      </c>
      <c r="F56" s="19">
        <f t="shared" si="1"/>
        <v>13790</v>
      </c>
      <c r="G56" s="85">
        <f t="shared" si="2"/>
        <v>13790</v>
      </c>
      <c r="H56" s="86" t="e">
        <f>غذاها!F592</f>
        <v>#DIV/0!</v>
      </c>
    </row>
    <row r="57" spans="2:8" ht="27.75" customHeight="1" x14ac:dyDescent="0.45">
      <c r="B57" s="16" t="s">
        <v>31</v>
      </c>
      <c r="C57" s="17" t="s">
        <v>579</v>
      </c>
      <c r="D57" s="19">
        <v>2481</v>
      </c>
      <c r="E57" s="19">
        <v>7400</v>
      </c>
      <c r="F57" s="19">
        <f t="shared" si="1"/>
        <v>9881</v>
      </c>
      <c r="G57" s="85">
        <f t="shared" si="2"/>
        <v>9881</v>
      </c>
      <c r="H57" s="86" t="e">
        <f>غذاها!F424</f>
        <v>#DIV/0!</v>
      </c>
    </row>
    <row r="58" spans="2:8" ht="27.75" customHeight="1" x14ac:dyDescent="0.45">
      <c r="B58" s="16" t="s">
        <v>61</v>
      </c>
      <c r="C58" s="17" t="s">
        <v>579</v>
      </c>
      <c r="D58" s="19">
        <v>0</v>
      </c>
      <c r="E58" s="19">
        <v>5373</v>
      </c>
      <c r="F58" s="19">
        <f t="shared" si="1"/>
        <v>5373</v>
      </c>
      <c r="G58" s="85">
        <f t="shared" si="2"/>
        <v>5373</v>
      </c>
      <c r="H58" s="86" t="e">
        <f>غذاها!F617</f>
        <v>#DIV/0!</v>
      </c>
    </row>
    <row r="59" spans="2:8" ht="27.75" customHeight="1" x14ac:dyDescent="0.45">
      <c r="B59" s="16" t="s">
        <v>434</v>
      </c>
      <c r="C59" s="17" t="s">
        <v>581</v>
      </c>
      <c r="D59" s="19">
        <v>321</v>
      </c>
      <c r="E59" s="19">
        <v>1394</v>
      </c>
      <c r="F59" s="19">
        <f t="shared" si="1"/>
        <v>1715</v>
      </c>
      <c r="G59" s="85">
        <f t="shared" si="2"/>
        <v>1715</v>
      </c>
      <c r="H59" s="86" t="e">
        <f>غذاها!F886</f>
        <v>#DIV/0!</v>
      </c>
    </row>
    <row r="60" spans="2:8" ht="27.75" customHeight="1" x14ac:dyDescent="0.45">
      <c r="B60" s="16" t="s">
        <v>439</v>
      </c>
      <c r="C60" s="17" t="s">
        <v>582</v>
      </c>
      <c r="D60" s="19">
        <v>4779</v>
      </c>
      <c r="E60" s="19">
        <v>9737</v>
      </c>
      <c r="F60" s="19">
        <f t="shared" si="1"/>
        <v>14516</v>
      </c>
      <c r="G60" s="85">
        <f t="shared" si="2"/>
        <v>14516</v>
      </c>
      <c r="H60" s="86">
        <f>قیمتها!R43</f>
        <v>0</v>
      </c>
    </row>
    <row r="61" spans="2:8" ht="27.75" customHeight="1" x14ac:dyDescent="0.45">
      <c r="B61" s="16" t="s">
        <v>138</v>
      </c>
      <c r="C61" s="17" t="s">
        <v>582</v>
      </c>
      <c r="D61" s="19">
        <v>0</v>
      </c>
      <c r="E61" s="19">
        <v>7055</v>
      </c>
      <c r="F61" s="19">
        <f t="shared" si="1"/>
        <v>7055</v>
      </c>
      <c r="G61" s="85">
        <f t="shared" si="2"/>
        <v>7055</v>
      </c>
      <c r="H61" s="86" t="e">
        <f>قیمتها!L33</f>
        <v>#DIV/0!</v>
      </c>
    </row>
    <row r="62" spans="2:8" ht="27.75" customHeight="1" x14ac:dyDescent="0.45">
      <c r="B62" s="16" t="s">
        <v>40</v>
      </c>
      <c r="C62" s="17" t="s">
        <v>579</v>
      </c>
      <c r="D62" s="19">
        <v>0</v>
      </c>
      <c r="E62" s="19">
        <v>11722</v>
      </c>
      <c r="F62" s="19">
        <f t="shared" si="1"/>
        <v>11722</v>
      </c>
      <c r="G62" s="85">
        <f t="shared" si="2"/>
        <v>11722</v>
      </c>
      <c r="H62" s="86">
        <f>غذاها!F381</f>
        <v>0</v>
      </c>
    </row>
    <row r="63" spans="2:8" ht="27.75" customHeight="1" x14ac:dyDescent="0.45">
      <c r="B63" s="16" t="s">
        <v>461</v>
      </c>
      <c r="C63" s="17" t="s">
        <v>579</v>
      </c>
      <c r="D63" s="19">
        <v>0</v>
      </c>
      <c r="E63" s="19">
        <v>0</v>
      </c>
      <c r="F63" s="19">
        <v>300</v>
      </c>
      <c r="G63" s="85">
        <v>300</v>
      </c>
      <c r="H63" s="86">
        <f>مجلسی!E82</f>
        <v>0</v>
      </c>
    </row>
    <row r="64" spans="2:8" ht="27.75" customHeight="1" x14ac:dyDescent="0.45">
      <c r="B64" s="16" t="s">
        <v>445</v>
      </c>
      <c r="C64" s="17" t="s">
        <v>582</v>
      </c>
      <c r="D64" s="19">
        <v>9466</v>
      </c>
      <c r="E64" s="19">
        <v>38672</v>
      </c>
      <c r="F64" s="19">
        <f t="shared" si="1"/>
        <v>48138</v>
      </c>
      <c r="G64" s="85">
        <f t="shared" si="2"/>
        <v>48138</v>
      </c>
      <c r="H64" s="86" t="e">
        <f>قیمتها!L37</f>
        <v>#DIV/0!</v>
      </c>
    </row>
    <row r="65" spans="2:8" ht="27.75" customHeight="1" x14ac:dyDescent="0.45">
      <c r="B65" s="16" t="s">
        <v>706</v>
      </c>
      <c r="C65" s="17" t="s">
        <v>709</v>
      </c>
      <c r="D65" s="19">
        <v>0</v>
      </c>
      <c r="E65" s="19">
        <v>0</v>
      </c>
      <c r="F65" s="19">
        <f t="shared" si="1"/>
        <v>0</v>
      </c>
      <c r="G65" s="85">
        <v>1000</v>
      </c>
      <c r="H65" s="86" t="e">
        <f>غذاها!F1210</f>
        <v>#DIV/0!</v>
      </c>
    </row>
    <row r="66" spans="2:8" ht="27.75" customHeight="1" x14ac:dyDescent="0.45">
      <c r="B66" s="16" t="s">
        <v>336</v>
      </c>
      <c r="C66" s="17" t="s">
        <v>578</v>
      </c>
      <c r="D66" s="19">
        <v>3081</v>
      </c>
      <c r="E66" s="19">
        <v>34552</v>
      </c>
      <c r="F66" s="19">
        <f t="shared" si="1"/>
        <v>37633</v>
      </c>
      <c r="G66" s="85">
        <f t="shared" si="2"/>
        <v>37633</v>
      </c>
      <c r="H66" s="86" t="e">
        <f>غذاها!F201</f>
        <v>#DIV/0!</v>
      </c>
    </row>
    <row r="67" spans="2:8" ht="27.75" customHeight="1" x14ac:dyDescent="0.45">
      <c r="B67" s="16" t="s">
        <v>458</v>
      </c>
      <c r="C67" s="17" t="s">
        <v>578</v>
      </c>
      <c r="D67" s="19">
        <v>0</v>
      </c>
      <c r="E67" s="19">
        <v>991</v>
      </c>
      <c r="F67" s="19">
        <f t="shared" si="1"/>
        <v>991</v>
      </c>
      <c r="G67" s="85">
        <f t="shared" si="2"/>
        <v>991</v>
      </c>
      <c r="H67" s="86" t="e">
        <f>مجلسی!E56</f>
        <v>#DIV/0!</v>
      </c>
    </row>
    <row r="68" spans="2:8" ht="27.75" customHeight="1" x14ac:dyDescent="0.45">
      <c r="B68" s="16" t="s">
        <v>451</v>
      </c>
      <c r="C68" s="17" t="s">
        <v>582</v>
      </c>
      <c r="D68" s="19">
        <v>0</v>
      </c>
      <c r="E68" s="19">
        <v>0</v>
      </c>
      <c r="F68" s="19">
        <v>500</v>
      </c>
      <c r="G68" s="85">
        <v>500</v>
      </c>
      <c r="H68" s="86" t="e">
        <f>قیمتها!L42</f>
        <v>#DIV/0!</v>
      </c>
    </row>
    <row r="69" spans="2:8" ht="27.75" customHeight="1" x14ac:dyDescent="0.45">
      <c r="B69" s="16" t="s">
        <v>449</v>
      </c>
      <c r="C69" s="17" t="s">
        <v>582</v>
      </c>
      <c r="D69" s="19">
        <v>1403</v>
      </c>
      <c r="E69" s="19">
        <v>27201</v>
      </c>
      <c r="F69" s="19">
        <f t="shared" si="1"/>
        <v>28604</v>
      </c>
      <c r="G69" s="85">
        <f t="shared" si="2"/>
        <v>28604</v>
      </c>
      <c r="H69" s="86" t="e">
        <f>قیمتها!L50</f>
        <v>#DIV/0!</v>
      </c>
    </row>
    <row r="70" spans="2:8" ht="27.75" customHeight="1" x14ac:dyDescent="0.45">
      <c r="B70" s="16" t="s">
        <v>569</v>
      </c>
      <c r="C70" s="17" t="s">
        <v>582</v>
      </c>
      <c r="D70" s="19">
        <v>930</v>
      </c>
      <c r="E70" s="19">
        <v>20730</v>
      </c>
      <c r="F70" s="19">
        <f t="shared" si="1"/>
        <v>21660</v>
      </c>
      <c r="G70" s="85">
        <f t="shared" si="2"/>
        <v>21660</v>
      </c>
      <c r="H70" s="86" t="e">
        <f>قیمتها!L49</f>
        <v>#DIV/0!</v>
      </c>
    </row>
    <row r="71" spans="2:8" ht="27.75" customHeight="1" x14ac:dyDescent="0.45">
      <c r="B71" s="16" t="s">
        <v>766</v>
      </c>
      <c r="C71" s="17" t="s">
        <v>579</v>
      </c>
      <c r="D71" s="19">
        <v>0</v>
      </c>
      <c r="E71" s="19">
        <v>0</v>
      </c>
      <c r="F71" s="19">
        <v>5000</v>
      </c>
      <c r="G71" s="85">
        <v>5000</v>
      </c>
      <c r="H71" s="86" t="e">
        <f>قیمتها!L46</f>
        <v>#DIV/0!</v>
      </c>
    </row>
    <row r="72" spans="2:8" ht="27.75" customHeight="1" x14ac:dyDescent="0.45">
      <c r="B72" s="16" t="s">
        <v>728</v>
      </c>
      <c r="C72" s="17" t="s">
        <v>709</v>
      </c>
      <c r="D72" s="19">
        <v>0</v>
      </c>
      <c r="E72" s="19">
        <v>0</v>
      </c>
      <c r="F72" s="19">
        <f t="shared" si="1"/>
        <v>0</v>
      </c>
      <c r="G72" s="85">
        <v>500</v>
      </c>
      <c r="H72" s="86" t="e">
        <f>غذاها!F1244</f>
        <v>#DIV/0!</v>
      </c>
    </row>
    <row r="73" spans="2:8" ht="27.75" customHeight="1" x14ac:dyDescent="0.45">
      <c r="B73" s="16" t="s">
        <v>726</v>
      </c>
      <c r="C73" s="17" t="s">
        <v>709</v>
      </c>
      <c r="D73" s="19">
        <v>0</v>
      </c>
      <c r="E73" s="19">
        <v>0</v>
      </c>
      <c r="F73" s="19">
        <f t="shared" si="1"/>
        <v>0</v>
      </c>
      <c r="G73" s="85">
        <v>500</v>
      </c>
      <c r="H73" s="86" t="e">
        <f>غذاها!F1185</f>
        <v>#DIV/0!</v>
      </c>
    </row>
    <row r="74" spans="2:8" ht="27.75" customHeight="1" x14ac:dyDescent="0.45">
      <c r="B74" s="16" t="s">
        <v>725</v>
      </c>
      <c r="C74" s="17" t="s">
        <v>709</v>
      </c>
      <c r="D74" s="19">
        <v>0</v>
      </c>
      <c r="E74" s="19">
        <v>0</v>
      </c>
      <c r="F74" s="19">
        <f t="shared" ref="F74:F137" si="3">D74+E74</f>
        <v>0</v>
      </c>
      <c r="G74" s="85">
        <v>500</v>
      </c>
      <c r="H74" s="86" t="e">
        <f>غذاها!F1144</f>
        <v>#DIV/0!</v>
      </c>
    </row>
    <row r="75" spans="2:8" ht="27.75" customHeight="1" x14ac:dyDescent="0.45">
      <c r="B75" s="16" t="s">
        <v>722</v>
      </c>
      <c r="C75" s="17" t="s">
        <v>709</v>
      </c>
      <c r="D75" s="19">
        <v>0</v>
      </c>
      <c r="E75" s="19">
        <v>0</v>
      </c>
      <c r="F75" s="19">
        <f t="shared" si="3"/>
        <v>0</v>
      </c>
      <c r="G75" s="85">
        <v>500</v>
      </c>
      <c r="H75" s="86" t="e">
        <f>غذاها!F1118</f>
        <v>#DIV/0!</v>
      </c>
    </row>
    <row r="76" spans="2:8" ht="27.75" customHeight="1" x14ac:dyDescent="0.45">
      <c r="B76" s="16" t="s">
        <v>721</v>
      </c>
      <c r="C76" s="17" t="s">
        <v>709</v>
      </c>
      <c r="D76" s="19">
        <v>0</v>
      </c>
      <c r="E76" s="19">
        <v>0</v>
      </c>
      <c r="F76" s="19">
        <f t="shared" si="3"/>
        <v>0</v>
      </c>
      <c r="G76" s="85">
        <v>500</v>
      </c>
      <c r="H76" s="86" t="e">
        <f>غذاها!F1131</f>
        <v>#DIV/0!</v>
      </c>
    </row>
    <row r="77" spans="2:8" ht="27.75" customHeight="1" x14ac:dyDescent="0.45">
      <c r="B77" s="16" t="s">
        <v>711</v>
      </c>
      <c r="C77" s="17" t="s">
        <v>709</v>
      </c>
      <c r="D77" s="19">
        <v>0</v>
      </c>
      <c r="E77" s="19">
        <v>0</v>
      </c>
      <c r="F77" s="19">
        <f t="shared" si="3"/>
        <v>0</v>
      </c>
      <c r="G77" s="85">
        <v>500</v>
      </c>
      <c r="H77" s="86" t="e">
        <f>غذاها!F988</f>
        <v>#DIV/0!</v>
      </c>
    </row>
    <row r="78" spans="2:8" ht="27.75" customHeight="1" x14ac:dyDescent="0.45">
      <c r="B78" s="16" t="s">
        <v>713</v>
      </c>
      <c r="C78" s="17" t="s">
        <v>709</v>
      </c>
      <c r="D78" s="19">
        <v>0</v>
      </c>
      <c r="E78" s="19">
        <v>0</v>
      </c>
      <c r="F78" s="19">
        <f t="shared" si="3"/>
        <v>0</v>
      </c>
      <c r="G78" s="85">
        <v>500</v>
      </c>
      <c r="H78" s="86" t="e">
        <f>غذاها!F1014</f>
        <v>#DIV/0!</v>
      </c>
    </row>
    <row r="79" spans="2:8" ht="27.75" customHeight="1" x14ac:dyDescent="0.45">
      <c r="B79" s="16" t="s">
        <v>727</v>
      </c>
      <c r="C79" s="17" t="s">
        <v>709</v>
      </c>
      <c r="D79" s="19">
        <v>0</v>
      </c>
      <c r="E79" s="19">
        <v>0</v>
      </c>
      <c r="F79" s="19">
        <f t="shared" si="3"/>
        <v>0</v>
      </c>
      <c r="G79" s="85">
        <v>500</v>
      </c>
      <c r="H79" s="86" t="e">
        <f>غذاها!F1200</f>
        <v>#DIV/0!</v>
      </c>
    </row>
    <row r="80" spans="2:8" ht="27.75" customHeight="1" x14ac:dyDescent="0.45">
      <c r="B80" s="16" t="s">
        <v>712</v>
      </c>
      <c r="C80" s="17" t="s">
        <v>709</v>
      </c>
      <c r="D80" s="19">
        <v>0</v>
      </c>
      <c r="E80" s="19">
        <v>0</v>
      </c>
      <c r="F80" s="19">
        <f t="shared" si="3"/>
        <v>0</v>
      </c>
      <c r="G80" s="85">
        <v>500</v>
      </c>
      <c r="H80" s="86" t="e">
        <f>غذاها!F1001</f>
        <v>#DIV/0!</v>
      </c>
    </row>
    <row r="81" spans="2:8" ht="27.75" customHeight="1" x14ac:dyDescent="0.45">
      <c r="B81" s="16" t="s">
        <v>724</v>
      </c>
      <c r="C81" s="17" t="s">
        <v>709</v>
      </c>
      <c r="D81" s="19">
        <v>0</v>
      </c>
      <c r="E81" s="19">
        <v>0</v>
      </c>
      <c r="F81" s="19">
        <f t="shared" si="3"/>
        <v>0</v>
      </c>
      <c r="G81" s="85">
        <v>500</v>
      </c>
      <c r="H81" s="86" t="e">
        <f>غذاها!F1172</f>
        <v>#DIV/0!</v>
      </c>
    </row>
    <row r="82" spans="2:8" ht="27.75" customHeight="1" x14ac:dyDescent="0.45">
      <c r="B82" s="16" t="s">
        <v>720</v>
      </c>
      <c r="C82" s="17" t="s">
        <v>709</v>
      </c>
      <c r="D82" s="19">
        <v>0</v>
      </c>
      <c r="E82" s="19">
        <v>0</v>
      </c>
      <c r="F82" s="19">
        <f t="shared" si="3"/>
        <v>0</v>
      </c>
      <c r="G82" s="85">
        <v>500</v>
      </c>
      <c r="H82" s="86" t="e">
        <f>غذاها!F1066</f>
        <v>#DIV/0!</v>
      </c>
    </row>
    <row r="83" spans="2:8" ht="27.75" customHeight="1" x14ac:dyDescent="0.45">
      <c r="B83" s="16" t="s">
        <v>718</v>
      </c>
      <c r="C83" s="17" t="s">
        <v>709</v>
      </c>
      <c r="D83" s="19">
        <v>0</v>
      </c>
      <c r="E83" s="19">
        <v>0</v>
      </c>
      <c r="F83" s="19">
        <f t="shared" si="3"/>
        <v>0</v>
      </c>
      <c r="G83" s="85">
        <v>500</v>
      </c>
      <c r="H83" s="86" t="e">
        <f>غذاها!F1105</f>
        <v>#DIV/0!</v>
      </c>
    </row>
    <row r="84" spans="2:8" ht="27.75" customHeight="1" x14ac:dyDescent="0.45">
      <c r="B84" s="16" t="s">
        <v>719</v>
      </c>
      <c r="C84" s="17" t="s">
        <v>709</v>
      </c>
      <c r="D84" s="19">
        <v>0</v>
      </c>
      <c r="E84" s="19">
        <v>0</v>
      </c>
      <c r="F84" s="19">
        <f t="shared" si="3"/>
        <v>0</v>
      </c>
      <c r="G84" s="85">
        <v>500</v>
      </c>
      <c r="H84" s="86" t="e">
        <f>غذاها!F1053</f>
        <v>#DIV/0!</v>
      </c>
    </row>
    <row r="85" spans="2:8" ht="27.75" customHeight="1" x14ac:dyDescent="0.45">
      <c r="B85" s="16" t="s">
        <v>723</v>
      </c>
      <c r="C85" s="17" t="s">
        <v>709</v>
      </c>
      <c r="D85" s="19">
        <v>0</v>
      </c>
      <c r="E85" s="19">
        <v>0</v>
      </c>
      <c r="F85" s="19">
        <f t="shared" si="3"/>
        <v>0</v>
      </c>
      <c r="G85" s="85">
        <v>500</v>
      </c>
      <c r="H85" s="86" t="e">
        <f>غذاها!F1157</f>
        <v>#DIV/0!</v>
      </c>
    </row>
    <row r="86" spans="2:8" ht="27.75" customHeight="1" x14ac:dyDescent="0.45">
      <c r="B86" s="16" t="s">
        <v>717</v>
      </c>
      <c r="C86" s="17" t="s">
        <v>709</v>
      </c>
      <c r="D86" s="19">
        <v>0</v>
      </c>
      <c r="E86" s="19">
        <v>0</v>
      </c>
      <c r="F86" s="19">
        <f t="shared" si="3"/>
        <v>0</v>
      </c>
      <c r="G86" s="85">
        <v>500</v>
      </c>
      <c r="H86" s="86" t="e">
        <f>غذاها!F1092</f>
        <v>#DIV/0!</v>
      </c>
    </row>
    <row r="87" spans="2:8" ht="27.75" customHeight="1" x14ac:dyDescent="0.45">
      <c r="B87" s="16" t="s">
        <v>716</v>
      </c>
      <c r="C87" s="17" t="s">
        <v>709</v>
      </c>
      <c r="D87" s="19">
        <v>0</v>
      </c>
      <c r="E87" s="19">
        <v>0</v>
      </c>
      <c r="F87" s="19">
        <f t="shared" si="3"/>
        <v>0</v>
      </c>
      <c r="G87" s="85">
        <v>500</v>
      </c>
      <c r="H87" s="86" t="e">
        <f>غذاها!F1079</f>
        <v>#DIV/0!</v>
      </c>
    </row>
    <row r="88" spans="2:8" ht="27.75" customHeight="1" x14ac:dyDescent="0.45">
      <c r="B88" s="16" t="s">
        <v>710</v>
      </c>
      <c r="C88" s="17" t="s">
        <v>709</v>
      </c>
      <c r="D88" s="19">
        <v>0</v>
      </c>
      <c r="E88" s="19">
        <v>0</v>
      </c>
      <c r="F88" s="19">
        <f t="shared" si="3"/>
        <v>0</v>
      </c>
      <c r="G88" s="85">
        <v>500</v>
      </c>
      <c r="H88" s="86" t="e">
        <f>غذاها!F975</f>
        <v>#DIV/0!</v>
      </c>
    </row>
    <row r="89" spans="2:8" ht="27.75" customHeight="1" x14ac:dyDescent="0.45">
      <c r="B89" s="16" t="s">
        <v>715</v>
      </c>
      <c r="C89" s="17" t="s">
        <v>709</v>
      </c>
      <c r="D89" s="19">
        <v>0</v>
      </c>
      <c r="E89" s="19">
        <v>0</v>
      </c>
      <c r="F89" s="19">
        <f t="shared" si="3"/>
        <v>0</v>
      </c>
      <c r="G89" s="85">
        <v>500</v>
      </c>
      <c r="H89" s="86" t="e">
        <f>غذاها!F1040</f>
        <v>#DIV/0!</v>
      </c>
    </row>
    <row r="90" spans="2:8" ht="27.75" customHeight="1" x14ac:dyDescent="0.45">
      <c r="B90" s="16" t="s">
        <v>714</v>
      </c>
      <c r="C90" s="17" t="s">
        <v>709</v>
      </c>
      <c r="D90" s="19">
        <v>0</v>
      </c>
      <c r="E90" s="19">
        <v>0</v>
      </c>
      <c r="F90" s="19">
        <f t="shared" si="3"/>
        <v>0</v>
      </c>
      <c r="G90" s="85">
        <v>500</v>
      </c>
      <c r="H90" s="86" t="e">
        <f>غذاها!F1027</f>
        <v>#DIV/0!</v>
      </c>
    </row>
    <row r="91" spans="2:8" ht="27.75" customHeight="1" x14ac:dyDescent="0.45">
      <c r="B91" s="16" t="s">
        <v>583</v>
      </c>
      <c r="C91" s="17" t="s">
        <v>584</v>
      </c>
      <c r="D91" s="19">
        <v>0</v>
      </c>
      <c r="E91" s="19">
        <v>0</v>
      </c>
      <c r="F91" s="19">
        <v>3600</v>
      </c>
      <c r="G91" s="85">
        <v>3600</v>
      </c>
      <c r="H91" s="86">
        <f>قیمتها!X134</f>
        <v>0</v>
      </c>
    </row>
    <row r="92" spans="2:8" ht="27.75" customHeight="1" x14ac:dyDescent="0.45">
      <c r="B92" s="16" t="s">
        <v>572</v>
      </c>
      <c r="C92" s="17" t="s">
        <v>582</v>
      </c>
      <c r="D92" s="19">
        <v>637</v>
      </c>
      <c r="E92" s="19">
        <v>4988</v>
      </c>
      <c r="F92" s="19">
        <f t="shared" si="3"/>
        <v>5625</v>
      </c>
      <c r="G92" s="85">
        <f t="shared" ref="G92:G135" si="4">D92+E92</f>
        <v>5625</v>
      </c>
      <c r="H92" s="86" t="e">
        <f>قیمتها!L55</f>
        <v>#DIV/0!</v>
      </c>
    </row>
    <row r="93" spans="2:8" ht="27.75" customHeight="1" x14ac:dyDescent="0.45">
      <c r="B93" s="16" t="s">
        <v>586</v>
      </c>
      <c r="C93" s="17" t="s">
        <v>587</v>
      </c>
      <c r="D93" s="19">
        <v>0</v>
      </c>
      <c r="E93" s="19">
        <v>0</v>
      </c>
      <c r="F93" s="19">
        <v>1000</v>
      </c>
      <c r="G93" s="85">
        <v>1000</v>
      </c>
      <c r="H93" s="86" t="e">
        <f>قیمتها!L54</f>
        <v>#DIV/0!</v>
      </c>
    </row>
    <row r="94" spans="2:8" ht="27.75" customHeight="1" x14ac:dyDescent="0.45">
      <c r="B94" s="16" t="s">
        <v>421</v>
      </c>
      <c r="C94" s="17" t="s">
        <v>578</v>
      </c>
      <c r="D94" s="19">
        <v>0</v>
      </c>
      <c r="E94" s="19">
        <v>7745</v>
      </c>
      <c r="F94" s="19">
        <f t="shared" si="3"/>
        <v>7745</v>
      </c>
      <c r="G94" s="85">
        <f t="shared" si="4"/>
        <v>7745</v>
      </c>
      <c r="H94" s="86" t="e">
        <f>غذاها!F245</f>
        <v>#DIV/0!</v>
      </c>
    </row>
    <row r="95" spans="2:8" ht="27.75" customHeight="1" x14ac:dyDescent="0.45">
      <c r="B95" s="16" t="s">
        <v>460</v>
      </c>
      <c r="C95" s="17" t="s">
        <v>578</v>
      </c>
      <c r="D95" s="19">
        <v>0</v>
      </c>
      <c r="E95" s="19">
        <v>0</v>
      </c>
      <c r="F95" s="19">
        <v>100</v>
      </c>
      <c r="G95" s="85">
        <v>100</v>
      </c>
      <c r="H95" s="86" t="e">
        <f>مجلسی!E66</f>
        <v>#DIV/0!</v>
      </c>
    </row>
    <row r="96" spans="2:8" ht="27.75" customHeight="1" x14ac:dyDescent="0.45">
      <c r="B96" s="16" t="s">
        <v>448</v>
      </c>
      <c r="C96" s="17" t="s">
        <v>582</v>
      </c>
      <c r="D96" s="19">
        <v>9730</v>
      </c>
      <c r="E96" s="19">
        <v>44372</v>
      </c>
      <c r="F96" s="19">
        <f t="shared" si="3"/>
        <v>54102</v>
      </c>
      <c r="G96" s="85">
        <f t="shared" si="4"/>
        <v>54102</v>
      </c>
      <c r="H96" s="86" t="e">
        <f>قیمتها!L56</f>
        <v>#DIV/0!</v>
      </c>
    </row>
    <row r="97" spans="2:8" ht="27.75" customHeight="1" x14ac:dyDescent="0.45">
      <c r="B97" s="16" t="s">
        <v>47</v>
      </c>
      <c r="C97" s="17" t="s">
        <v>578</v>
      </c>
      <c r="D97" s="19">
        <v>7118</v>
      </c>
      <c r="E97" s="19">
        <v>21688</v>
      </c>
      <c r="F97" s="19">
        <f t="shared" si="3"/>
        <v>28806</v>
      </c>
      <c r="G97" s="85">
        <f t="shared" si="4"/>
        <v>28806</v>
      </c>
      <c r="H97" s="86" t="e">
        <f>غذاها!F602</f>
        <v>#DIV/0!</v>
      </c>
    </row>
    <row r="98" spans="2:8" ht="27.75" customHeight="1" x14ac:dyDescent="0.45">
      <c r="B98" s="16" t="s">
        <v>571</v>
      </c>
      <c r="C98" s="17" t="s">
        <v>582</v>
      </c>
      <c r="D98" s="19">
        <v>1368</v>
      </c>
      <c r="E98" s="19">
        <v>5604</v>
      </c>
      <c r="F98" s="19">
        <f>D98+E98-2000</f>
        <v>4972</v>
      </c>
      <c r="G98" s="85">
        <f>D98+E98-2000</f>
        <v>4972</v>
      </c>
      <c r="H98" s="86">
        <f>قیمتها!R69</f>
        <v>0</v>
      </c>
    </row>
    <row r="99" spans="2:8" ht="27.75" customHeight="1" x14ac:dyDescent="0.45">
      <c r="B99" s="16" t="s">
        <v>571</v>
      </c>
      <c r="C99" s="17" t="s">
        <v>709</v>
      </c>
      <c r="D99" s="19">
        <v>0</v>
      </c>
      <c r="E99" s="19">
        <v>0</v>
      </c>
      <c r="F99" s="19">
        <v>2000</v>
      </c>
      <c r="G99" s="85">
        <v>2000</v>
      </c>
      <c r="H99" s="86" t="e">
        <f>غذاها!F1259</f>
        <v>#DIV/0!</v>
      </c>
    </row>
    <row r="100" spans="2:8" ht="27.75" customHeight="1" x14ac:dyDescent="0.45">
      <c r="B100" s="16" t="s">
        <v>528</v>
      </c>
      <c r="C100" s="17" t="s">
        <v>579</v>
      </c>
      <c r="D100" s="19">
        <v>0</v>
      </c>
      <c r="E100" s="19">
        <v>543</v>
      </c>
      <c r="F100" s="19">
        <f t="shared" si="3"/>
        <v>543</v>
      </c>
      <c r="G100" s="85">
        <f t="shared" si="4"/>
        <v>543</v>
      </c>
      <c r="H100" s="86" t="e">
        <f>غذاها!F317</f>
        <v>#DIV/0!</v>
      </c>
    </row>
    <row r="101" spans="2:8" ht="27.75" customHeight="1" x14ac:dyDescent="0.45">
      <c r="B101" s="16" t="s">
        <v>527</v>
      </c>
      <c r="C101" s="17" t="s">
        <v>579</v>
      </c>
      <c r="D101" s="19">
        <v>0</v>
      </c>
      <c r="E101" s="19">
        <v>201</v>
      </c>
      <c r="F101" s="19">
        <f t="shared" si="3"/>
        <v>201</v>
      </c>
      <c r="G101" s="85">
        <f t="shared" si="4"/>
        <v>201</v>
      </c>
      <c r="H101" s="86" t="e">
        <f>غذاها!F340</f>
        <v>#DIV/0!</v>
      </c>
    </row>
    <row r="102" spans="2:8" ht="27.75" customHeight="1" x14ac:dyDescent="0.45">
      <c r="B102" s="16" t="s">
        <v>497</v>
      </c>
      <c r="C102" s="17" t="s">
        <v>579</v>
      </c>
      <c r="D102" s="19">
        <v>0</v>
      </c>
      <c r="E102" s="19">
        <v>492</v>
      </c>
      <c r="F102" s="19">
        <f t="shared" si="3"/>
        <v>492</v>
      </c>
      <c r="G102" s="85">
        <f t="shared" si="4"/>
        <v>492</v>
      </c>
      <c r="H102" s="86" t="e">
        <f>غذاها!F134</f>
        <v>#DIV/0!</v>
      </c>
    </row>
    <row r="103" spans="2:8" ht="27.75" customHeight="1" x14ac:dyDescent="0.45">
      <c r="B103" s="16" t="s">
        <v>63</v>
      </c>
      <c r="C103" s="17" t="s">
        <v>580</v>
      </c>
      <c r="D103" s="19">
        <v>419</v>
      </c>
      <c r="E103" s="19">
        <v>1338</v>
      </c>
      <c r="F103" s="19">
        <f t="shared" si="3"/>
        <v>1757</v>
      </c>
      <c r="G103" s="85">
        <f t="shared" si="4"/>
        <v>1757</v>
      </c>
      <c r="H103" s="86" t="e">
        <f>غذاها!F558</f>
        <v>#DIV/0!</v>
      </c>
    </row>
    <row r="104" spans="2:8" ht="27.75" customHeight="1" x14ac:dyDescent="0.45">
      <c r="B104" s="16" t="s">
        <v>164</v>
      </c>
      <c r="C104" s="17" t="s">
        <v>579</v>
      </c>
      <c r="D104" s="19">
        <v>0</v>
      </c>
      <c r="E104" s="19">
        <v>2509</v>
      </c>
      <c r="F104" s="19">
        <f t="shared" si="3"/>
        <v>2509</v>
      </c>
      <c r="G104" s="85">
        <f t="shared" si="4"/>
        <v>2509</v>
      </c>
      <c r="H104" s="86" t="e">
        <f>غذاها!F624</f>
        <v>#DIV/0!</v>
      </c>
    </row>
    <row r="105" spans="2:8" ht="27.75" customHeight="1" x14ac:dyDescent="0.45">
      <c r="B105" s="16" t="s">
        <v>41</v>
      </c>
      <c r="C105" s="17" t="s">
        <v>578</v>
      </c>
      <c r="D105" s="19">
        <v>100</v>
      </c>
      <c r="E105" s="19">
        <v>26389</v>
      </c>
      <c r="F105" s="19">
        <f t="shared" si="3"/>
        <v>26489</v>
      </c>
      <c r="G105" s="85">
        <f t="shared" si="4"/>
        <v>26489</v>
      </c>
      <c r="H105" s="86" t="e">
        <f>غذاها!F395</f>
        <v>#DIV/0!</v>
      </c>
    </row>
    <row r="106" spans="2:8" ht="27.75" customHeight="1" x14ac:dyDescent="0.45">
      <c r="B106" s="16" t="s">
        <v>590</v>
      </c>
      <c r="C106" s="17" t="s">
        <v>578</v>
      </c>
      <c r="D106" s="19">
        <v>0</v>
      </c>
      <c r="E106" s="19">
        <v>3902</v>
      </c>
      <c r="F106" s="19">
        <f t="shared" si="3"/>
        <v>3902</v>
      </c>
      <c r="G106" s="85">
        <f t="shared" si="4"/>
        <v>3902</v>
      </c>
      <c r="H106" s="86" t="e">
        <f>غذاها!F414</f>
        <v>#DIV/0!</v>
      </c>
    </row>
    <row r="107" spans="2:8" ht="27.75" customHeight="1" x14ac:dyDescent="0.45">
      <c r="B107" s="16" t="s">
        <v>459</v>
      </c>
      <c r="C107" s="17" t="s">
        <v>578</v>
      </c>
      <c r="D107" s="19">
        <v>0</v>
      </c>
      <c r="E107" s="19">
        <v>0</v>
      </c>
      <c r="F107" s="19">
        <v>100</v>
      </c>
      <c r="G107" s="85">
        <v>100</v>
      </c>
      <c r="H107" s="86" t="e">
        <f>مجلسی!E75</f>
        <v>#DIV/0!</v>
      </c>
    </row>
    <row r="108" spans="2:8" ht="27.75" customHeight="1" x14ac:dyDescent="0.45">
      <c r="B108" s="16" t="s">
        <v>819</v>
      </c>
      <c r="C108" s="17" t="s">
        <v>578</v>
      </c>
      <c r="D108" s="19">
        <v>0</v>
      </c>
      <c r="E108" s="19">
        <v>1200</v>
      </c>
      <c r="F108" s="19">
        <f t="shared" si="3"/>
        <v>1200</v>
      </c>
      <c r="G108" s="85">
        <f t="shared" si="4"/>
        <v>1200</v>
      </c>
      <c r="H108" s="86" t="e">
        <f>غذاها!F688</f>
        <v>#DIV/0!</v>
      </c>
    </row>
    <row r="109" spans="2:8" ht="27.75" customHeight="1" x14ac:dyDescent="0.45">
      <c r="B109" s="16" t="s">
        <v>426</v>
      </c>
      <c r="C109" s="17" t="s">
        <v>580</v>
      </c>
      <c r="D109" s="19">
        <v>229</v>
      </c>
      <c r="E109" s="19">
        <v>761</v>
      </c>
      <c r="F109" s="19">
        <f t="shared" si="3"/>
        <v>990</v>
      </c>
      <c r="G109" s="85">
        <f t="shared" si="4"/>
        <v>990</v>
      </c>
      <c r="H109" s="86" t="e">
        <f>غذاها!F504</f>
        <v>#DIV/0!</v>
      </c>
    </row>
    <row r="110" spans="2:8" ht="27.75" customHeight="1" x14ac:dyDescent="0.45">
      <c r="B110" s="16" t="s">
        <v>574</v>
      </c>
      <c r="C110" s="17" t="s">
        <v>581</v>
      </c>
      <c r="D110" s="19">
        <v>0</v>
      </c>
      <c r="E110" s="19">
        <v>0</v>
      </c>
      <c r="F110" s="19">
        <v>100</v>
      </c>
      <c r="G110" s="85">
        <v>100</v>
      </c>
      <c r="H110" s="86" t="e">
        <f>غذاها!F945</f>
        <v>#DIV/0!</v>
      </c>
    </row>
    <row r="111" spans="2:8" ht="27.75" customHeight="1" x14ac:dyDescent="0.45">
      <c r="B111" s="16" t="s">
        <v>575</v>
      </c>
      <c r="C111" s="17" t="s">
        <v>581</v>
      </c>
      <c r="D111" s="19">
        <v>0</v>
      </c>
      <c r="E111" s="19">
        <v>1866</v>
      </c>
      <c r="F111" s="19">
        <f t="shared" si="3"/>
        <v>1866</v>
      </c>
      <c r="G111" s="85">
        <f t="shared" si="4"/>
        <v>1866</v>
      </c>
      <c r="H111" s="86" t="e">
        <f>غذاها!F904</f>
        <v>#DIV/0!</v>
      </c>
    </row>
    <row r="112" spans="2:8" ht="27.75" customHeight="1" x14ac:dyDescent="0.45">
      <c r="B112" s="16" t="s">
        <v>576</v>
      </c>
      <c r="C112" s="17" t="s">
        <v>581</v>
      </c>
      <c r="D112" s="19">
        <v>986</v>
      </c>
      <c r="E112" s="19">
        <v>1728</v>
      </c>
      <c r="F112" s="19">
        <f t="shared" si="3"/>
        <v>2714</v>
      </c>
      <c r="G112" s="85">
        <f t="shared" si="4"/>
        <v>2714</v>
      </c>
      <c r="H112" s="86" t="e">
        <f>غذاها!F962</f>
        <v>#DIV/0!</v>
      </c>
    </row>
    <row r="113" spans="2:8" ht="27.75" customHeight="1" x14ac:dyDescent="0.45">
      <c r="B113" s="16" t="s">
        <v>19</v>
      </c>
      <c r="C113" s="17" t="s">
        <v>578</v>
      </c>
      <c r="D113" s="19">
        <v>2984</v>
      </c>
      <c r="E113" s="19">
        <v>7396</v>
      </c>
      <c r="F113" s="19">
        <f t="shared" si="3"/>
        <v>10380</v>
      </c>
      <c r="G113" s="85">
        <f t="shared" si="4"/>
        <v>10380</v>
      </c>
      <c r="H113" s="86" t="e">
        <f>غذاها!F32</f>
        <v>#DIV/0!</v>
      </c>
    </row>
    <row r="114" spans="2:8" ht="27.75" customHeight="1" x14ac:dyDescent="0.45">
      <c r="B114" s="16" t="s">
        <v>437</v>
      </c>
      <c r="C114" s="17" t="s">
        <v>581</v>
      </c>
      <c r="D114" s="19">
        <v>313</v>
      </c>
      <c r="E114" s="19">
        <v>6061</v>
      </c>
      <c r="F114" s="19">
        <f t="shared" si="3"/>
        <v>6374</v>
      </c>
      <c r="G114" s="85">
        <f t="shared" si="4"/>
        <v>6374</v>
      </c>
      <c r="H114" s="86" t="e">
        <f>غذاها!F853</f>
        <v>#DIV/0!</v>
      </c>
    </row>
    <row r="115" spans="2:8" ht="27.75" customHeight="1" x14ac:dyDescent="0.45">
      <c r="B115" s="16" t="s">
        <v>428</v>
      </c>
      <c r="C115" s="17" t="s">
        <v>581</v>
      </c>
      <c r="D115" s="19">
        <v>106</v>
      </c>
      <c r="E115" s="19">
        <v>2232</v>
      </c>
      <c r="F115" s="19">
        <f t="shared" si="3"/>
        <v>2338</v>
      </c>
      <c r="G115" s="85">
        <f t="shared" si="4"/>
        <v>2338</v>
      </c>
      <c r="H115" s="86" t="e">
        <f>غذاها!F823</f>
        <v>#DIV/0!</v>
      </c>
    </row>
    <row r="116" spans="2:8" ht="27.75" customHeight="1" x14ac:dyDescent="0.45">
      <c r="B116" s="16" t="s">
        <v>165</v>
      </c>
      <c r="C116" s="17" t="s">
        <v>580</v>
      </c>
      <c r="D116" s="19">
        <v>113</v>
      </c>
      <c r="E116" s="19">
        <v>412</v>
      </c>
      <c r="F116" s="19">
        <f t="shared" si="3"/>
        <v>525</v>
      </c>
      <c r="G116" s="85">
        <f t="shared" si="4"/>
        <v>525</v>
      </c>
      <c r="H116" s="86">
        <f>غذاها!F261</f>
        <v>0</v>
      </c>
    </row>
    <row r="117" spans="2:8" ht="27.75" customHeight="1" x14ac:dyDescent="0.45">
      <c r="B117" s="16" t="s">
        <v>467</v>
      </c>
      <c r="C117" s="17" t="s">
        <v>579</v>
      </c>
      <c r="D117" s="19">
        <v>5918</v>
      </c>
      <c r="E117" s="19">
        <v>5249</v>
      </c>
      <c r="F117" s="19">
        <f t="shared" si="3"/>
        <v>11167</v>
      </c>
      <c r="G117" s="85">
        <f t="shared" si="4"/>
        <v>11167</v>
      </c>
      <c r="H117" s="86" t="e">
        <f>غذاها!F98</f>
        <v>#DIV/0!</v>
      </c>
    </row>
    <row r="118" spans="2:8" ht="27.75" customHeight="1" x14ac:dyDescent="0.45">
      <c r="B118" s="16" t="s">
        <v>242</v>
      </c>
      <c r="C118" s="17" t="s">
        <v>580</v>
      </c>
      <c r="D118" s="19">
        <v>2514</v>
      </c>
      <c r="E118" s="19">
        <v>10556</v>
      </c>
      <c r="F118" s="19">
        <f t="shared" si="3"/>
        <v>13070</v>
      </c>
      <c r="G118" s="85">
        <f t="shared" si="4"/>
        <v>13070</v>
      </c>
      <c r="H118" s="86">
        <f>قیمتها!R87</f>
        <v>0</v>
      </c>
    </row>
    <row r="119" spans="2:8" ht="27.75" customHeight="1" x14ac:dyDescent="0.45">
      <c r="B119" s="16" t="s">
        <v>531</v>
      </c>
      <c r="C119" s="17" t="s">
        <v>579</v>
      </c>
      <c r="D119" s="19">
        <v>0</v>
      </c>
      <c r="E119" s="19">
        <v>0</v>
      </c>
      <c r="F119" s="19">
        <v>100</v>
      </c>
      <c r="G119" s="85">
        <v>100</v>
      </c>
      <c r="H119" s="86" t="e">
        <f>غذاها!F348</f>
        <v>#DIV/0!</v>
      </c>
    </row>
    <row r="120" spans="2:8" ht="27.75" customHeight="1" x14ac:dyDescent="0.45">
      <c r="B120" s="16" t="s">
        <v>498</v>
      </c>
      <c r="C120" s="17" t="s">
        <v>579</v>
      </c>
      <c r="D120" s="19">
        <v>0</v>
      </c>
      <c r="E120" s="19">
        <v>406</v>
      </c>
      <c r="F120" s="19">
        <f>D120+E120-100</f>
        <v>306</v>
      </c>
      <c r="G120" s="85">
        <f>D120+E120-100</f>
        <v>306</v>
      </c>
      <c r="H120" s="86" t="e">
        <f>غذاها!F162</f>
        <v>#DIV/0!</v>
      </c>
    </row>
    <row r="121" spans="2:8" ht="27.75" customHeight="1" x14ac:dyDescent="0.45">
      <c r="B121" s="16" t="s">
        <v>501</v>
      </c>
      <c r="C121" s="17" t="s">
        <v>579</v>
      </c>
      <c r="D121" s="19">
        <v>0</v>
      </c>
      <c r="E121" s="19">
        <v>0</v>
      </c>
      <c r="F121" s="19">
        <v>300</v>
      </c>
      <c r="G121" s="85">
        <v>300</v>
      </c>
      <c r="H121" s="86" t="e">
        <f>غذاها!F180</f>
        <v>#DIV/0!</v>
      </c>
    </row>
    <row r="122" spans="2:8" ht="27.75" customHeight="1" x14ac:dyDescent="0.45">
      <c r="B122" s="16" t="s">
        <v>240</v>
      </c>
      <c r="C122" s="17" t="s">
        <v>579</v>
      </c>
      <c r="D122" s="19">
        <v>0</v>
      </c>
      <c r="E122" s="19">
        <v>914</v>
      </c>
      <c r="F122" s="19">
        <f>D122+E122-300</f>
        <v>614</v>
      </c>
      <c r="G122" s="85">
        <f>D122+E122-300</f>
        <v>614</v>
      </c>
      <c r="H122" s="86" t="e">
        <f>غذاها!F766</f>
        <v>#DIV/0!</v>
      </c>
    </row>
    <row r="123" spans="2:8" ht="27.75" customHeight="1" x14ac:dyDescent="0.45">
      <c r="B123" s="16" t="s">
        <v>446</v>
      </c>
      <c r="C123" s="17" t="s">
        <v>582</v>
      </c>
      <c r="D123" s="19">
        <v>1300</v>
      </c>
      <c r="E123" s="19">
        <v>19052</v>
      </c>
      <c r="F123" s="19">
        <f t="shared" si="3"/>
        <v>20352</v>
      </c>
      <c r="G123" s="85">
        <f t="shared" si="4"/>
        <v>20352</v>
      </c>
      <c r="H123" s="86" t="e">
        <f>قیمتها!L87</f>
        <v>#DIV/0!</v>
      </c>
    </row>
    <row r="124" spans="2:8" ht="27.75" customHeight="1" x14ac:dyDescent="0.45">
      <c r="B124" s="16" t="s">
        <v>433</v>
      </c>
      <c r="C124" s="17" t="s">
        <v>581</v>
      </c>
      <c r="D124" s="19">
        <v>93</v>
      </c>
      <c r="E124" s="19">
        <v>1992</v>
      </c>
      <c r="F124" s="19">
        <f t="shared" si="3"/>
        <v>2085</v>
      </c>
      <c r="G124" s="85">
        <f t="shared" si="4"/>
        <v>2085</v>
      </c>
      <c r="H124" s="86" t="e">
        <f>غذاها!F936</f>
        <v>#DIV/0!</v>
      </c>
    </row>
    <row r="125" spans="2:8" ht="27.75" customHeight="1" x14ac:dyDescent="0.45">
      <c r="B125" s="16" t="s">
        <v>430</v>
      </c>
      <c r="C125" s="17" t="s">
        <v>581</v>
      </c>
      <c r="D125" s="19">
        <v>1088</v>
      </c>
      <c r="E125" s="19">
        <v>179</v>
      </c>
      <c r="F125" s="19">
        <f t="shared" si="3"/>
        <v>1267</v>
      </c>
      <c r="G125" s="85">
        <f t="shared" si="4"/>
        <v>1267</v>
      </c>
      <c r="H125" s="86" t="e">
        <f>غذاها!F842</f>
        <v>#DIV/0!</v>
      </c>
    </row>
    <row r="126" spans="2:8" ht="27.75" customHeight="1" x14ac:dyDescent="0.45">
      <c r="B126" s="16" t="s">
        <v>435</v>
      </c>
      <c r="C126" s="17" t="s">
        <v>581</v>
      </c>
      <c r="D126" s="19">
        <v>1398</v>
      </c>
      <c r="E126" s="19">
        <v>93</v>
      </c>
      <c r="F126" s="19">
        <f t="shared" si="3"/>
        <v>1491</v>
      </c>
      <c r="G126" s="85">
        <f t="shared" si="4"/>
        <v>1491</v>
      </c>
      <c r="H126" s="86" t="e">
        <f>غذاها!F895</f>
        <v>#DIV/0!</v>
      </c>
    </row>
    <row r="127" spans="2:8" ht="27.75" customHeight="1" x14ac:dyDescent="0.45">
      <c r="B127" s="16" t="s">
        <v>533</v>
      </c>
      <c r="C127" s="17" t="s">
        <v>579</v>
      </c>
      <c r="D127" s="19">
        <v>0</v>
      </c>
      <c r="E127" s="19">
        <v>542</v>
      </c>
      <c r="F127" s="19">
        <f>D127+E127-150</f>
        <v>392</v>
      </c>
      <c r="G127" s="85">
        <f>D127+E127-150</f>
        <v>392</v>
      </c>
      <c r="H127" s="86" t="e">
        <f>غذاها!F307</f>
        <v>#DIV/0!</v>
      </c>
    </row>
    <row r="128" spans="2:8" ht="27.75" customHeight="1" x14ac:dyDescent="0.45">
      <c r="B128" s="16" t="s">
        <v>534</v>
      </c>
      <c r="C128" s="17" t="s">
        <v>579</v>
      </c>
      <c r="D128" s="19">
        <v>0</v>
      </c>
      <c r="E128" s="19">
        <v>0</v>
      </c>
      <c r="F128" s="19">
        <v>150</v>
      </c>
      <c r="G128" s="85">
        <v>150</v>
      </c>
      <c r="H128" s="86" t="e">
        <f>غذاها!F332</f>
        <v>#DIV/0!</v>
      </c>
    </row>
    <row r="129" spans="2:8" ht="27.75" customHeight="1" x14ac:dyDescent="0.45">
      <c r="B129" s="16" t="s">
        <v>820</v>
      </c>
      <c r="C129" s="17" t="s">
        <v>580</v>
      </c>
      <c r="D129" s="19">
        <v>0</v>
      </c>
      <c r="E129" s="19">
        <v>0</v>
      </c>
      <c r="F129" s="19">
        <v>2000</v>
      </c>
      <c r="G129" s="85">
        <v>2000</v>
      </c>
      <c r="H129" s="86">
        <f>قیمتها!R102</f>
        <v>0</v>
      </c>
    </row>
    <row r="130" spans="2:8" ht="27.75" customHeight="1" x14ac:dyDescent="0.45">
      <c r="B130" s="16" t="s">
        <v>570</v>
      </c>
      <c r="C130" s="17" t="s">
        <v>582</v>
      </c>
      <c r="D130" s="19">
        <v>7754</v>
      </c>
      <c r="E130" s="19">
        <v>33327</v>
      </c>
      <c r="F130" s="19">
        <f t="shared" si="3"/>
        <v>41081</v>
      </c>
      <c r="G130" s="85">
        <f t="shared" si="4"/>
        <v>41081</v>
      </c>
      <c r="H130" s="86">
        <f>قیمتها!R103</f>
        <v>0</v>
      </c>
    </row>
    <row r="131" spans="2:8" ht="27.75" customHeight="1" x14ac:dyDescent="0.45">
      <c r="B131" s="16" t="s">
        <v>51</v>
      </c>
      <c r="C131" s="17" t="s">
        <v>578</v>
      </c>
      <c r="D131" s="19">
        <v>2819</v>
      </c>
      <c r="E131" s="19">
        <v>10162</v>
      </c>
      <c r="F131" s="19">
        <f t="shared" si="3"/>
        <v>12981</v>
      </c>
      <c r="G131" s="85">
        <f t="shared" si="4"/>
        <v>12981</v>
      </c>
      <c r="H131" s="86" t="e">
        <f>غذاها!F567</f>
        <v>#DIV/0!</v>
      </c>
    </row>
    <row r="132" spans="2:8" ht="27.75" customHeight="1" x14ac:dyDescent="0.45">
      <c r="B132" s="16" t="s">
        <v>447</v>
      </c>
      <c r="C132" s="17" t="s">
        <v>582</v>
      </c>
      <c r="D132" s="19">
        <v>0</v>
      </c>
      <c r="E132" s="19">
        <v>4510</v>
      </c>
      <c r="F132" s="19">
        <f t="shared" si="3"/>
        <v>4510</v>
      </c>
      <c r="G132" s="85">
        <f t="shared" si="4"/>
        <v>4510</v>
      </c>
      <c r="H132" s="86">
        <f>قیمتها!R116</f>
        <v>0</v>
      </c>
    </row>
    <row r="133" spans="2:8" ht="27.75" customHeight="1" x14ac:dyDescent="0.45">
      <c r="B133" s="16" t="s">
        <v>442</v>
      </c>
      <c r="C133" s="17" t="s">
        <v>580</v>
      </c>
      <c r="D133" s="19">
        <v>0</v>
      </c>
      <c r="E133" s="19">
        <v>397562</v>
      </c>
      <c r="F133" s="19">
        <f t="shared" si="3"/>
        <v>397562</v>
      </c>
      <c r="G133" s="85">
        <f t="shared" si="4"/>
        <v>397562</v>
      </c>
      <c r="H133" s="86">
        <f>قیمتها!R122</f>
        <v>0</v>
      </c>
    </row>
    <row r="134" spans="2:8" ht="27.75" customHeight="1" x14ac:dyDescent="0.45">
      <c r="B134" s="16" t="s">
        <v>444</v>
      </c>
      <c r="C134" s="17" t="s">
        <v>582</v>
      </c>
      <c r="D134" s="19">
        <v>8996</v>
      </c>
      <c r="E134" s="19">
        <v>73068</v>
      </c>
      <c r="F134" s="19">
        <f t="shared" si="3"/>
        <v>82064</v>
      </c>
      <c r="G134" s="85">
        <f t="shared" si="4"/>
        <v>82064</v>
      </c>
      <c r="H134" s="86" t="e">
        <f>قیمتها!L97</f>
        <v>#DIV/0!</v>
      </c>
    </row>
    <row r="135" spans="2:8" ht="27.75" customHeight="1" x14ac:dyDescent="0.45">
      <c r="B135" s="16" t="s">
        <v>110</v>
      </c>
      <c r="C135" s="17" t="s">
        <v>582</v>
      </c>
      <c r="D135" s="19">
        <v>3910</v>
      </c>
      <c r="E135" s="19">
        <v>16007</v>
      </c>
      <c r="F135" s="19">
        <f t="shared" si="3"/>
        <v>19917</v>
      </c>
      <c r="G135" s="85">
        <f t="shared" si="4"/>
        <v>19917</v>
      </c>
      <c r="H135" s="86" t="e">
        <f>قیمتها!L98</f>
        <v>#DIV/0!</v>
      </c>
    </row>
    <row r="136" spans="2:8" ht="27.75" customHeight="1" x14ac:dyDescent="0.45">
      <c r="B136" s="16" t="s">
        <v>499</v>
      </c>
      <c r="C136" s="17" t="s">
        <v>578</v>
      </c>
      <c r="D136" s="19">
        <v>0</v>
      </c>
      <c r="E136" s="19">
        <v>0</v>
      </c>
      <c r="F136" s="19">
        <v>150</v>
      </c>
      <c r="G136" s="85">
        <v>150</v>
      </c>
      <c r="H136" s="86" t="e">
        <f>غذاها!F171</f>
        <v>#DIV/0!</v>
      </c>
    </row>
    <row r="137" spans="2:8" ht="27.75" customHeight="1" x14ac:dyDescent="0.45">
      <c r="B137" s="16" t="s">
        <v>750</v>
      </c>
      <c r="C137" s="17" t="s">
        <v>578</v>
      </c>
      <c r="D137" s="19">
        <v>0</v>
      </c>
      <c r="E137" s="19">
        <v>468</v>
      </c>
      <c r="F137" s="19">
        <f>D137+E137-150</f>
        <v>318</v>
      </c>
      <c r="G137" s="85">
        <f>D137+E137-150</f>
        <v>318</v>
      </c>
      <c r="H137" s="86" t="e">
        <f>غذاها!F189</f>
        <v>#DIV/0!</v>
      </c>
    </row>
    <row r="138" spans="2:8" ht="27.75" customHeight="1" x14ac:dyDescent="0.45">
      <c r="B138" s="16" t="s">
        <v>755</v>
      </c>
      <c r="C138" s="17" t="s">
        <v>579</v>
      </c>
      <c r="D138" s="19">
        <v>0</v>
      </c>
      <c r="E138" s="19">
        <v>3730</v>
      </c>
      <c r="F138" s="19">
        <f t="shared" ref="F138:F160" si="5">D138+E138</f>
        <v>3730</v>
      </c>
      <c r="G138" s="85">
        <f t="shared" ref="G138:G158" si="6">D138+E138</f>
        <v>3730</v>
      </c>
      <c r="H138" s="86" t="e">
        <f>غذاها!F706</f>
        <v>#DIV/0!</v>
      </c>
    </row>
    <row r="139" spans="2:8" ht="27.75" customHeight="1" x14ac:dyDescent="0.45">
      <c r="B139" s="16" t="s">
        <v>317</v>
      </c>
      <c r="C139" s="17" t="s">
        <v>579</v>
      </c>
      <c r="D139" s="19">
        <v>1714</v>
      </c>
      <c r="E139" s="19">
        <v>3388</v>
      </c>
      <c r="F139" s="19">
        <f t="shared" si="5"/>
        <v>5102</v>
      </c>
      <c r="G139" s="85">
        <f t="shared" si="6"/>
        <v>5102</v>
      </c>
      <c r="H139" s="86" t="e">
        <f>غذاها!F800</f>
        <v>#DIV/0!</v>
      </c>
    </row>
    <row r="140" spans="2:8" ht="27.75" customHeight="1" x14ac:dyDescent="0.45">
      <c r="B140" s="16" t="s">
        <v>420</v>
      </c>
      <c r="C140" s="17" t="s">
        <v>579</v>
      </c>
      <c r="D140" s="19">
        <v>0</v>
      </c>
      <c r="E140" s="19">
        <v>315</v>
      </c>
      <c r="F140" s="19">
        <f t="shared" si="5"/>
        <v>315</v>
      </c>
      <c r="G140" s="85">
        <f t="shared" si="6"/>
        <v>315</v>
      </c>
      <c r="H140" s="86" t="e">
        <f>غذاها!F366</f>
        <v>#DIV/0!</v>
      </c>
    </row>
    <row r="141" spans="2:8" ht="27.75" customHeight="1" x14ac:dyDescent="0.45">
      <c r="B141" s="16" t="s">
        <v>607</v>
      </c>
      <c r="C141" s="17" t="s">
        <v>579</v>
      </c>
      <c r="D141" s="19">
        <v>1847</v>
      </c>
      <c r="E141" s="19">
        <v>10505</v>
      </c>
      <c r="F141" s="19">
        <f t="shared" si="5"/>
        <v>12352</v>
      </c>
      <c r="G141" s="85">
        <f t="shared" si="6"/>
        <v>12352</v>
      </c>
      <c r="H141" s="86" t="e">
        <f>غذاها!F435</f>
        <v>#DIV/0!</v>
      </c>
    </row>
    <row r="142" spans="2:8" ht="27.75" customHeight="1" x14ac:dyDescent="0.45">
      <c r="B142" s="16" t="s">
        <v>424</v>
      </c>
      <c r="C142" s="17" t="s">
        <v>578</v>
      </c>
      <c r="D142" s="19">
        <v>2279</v>
      </c>
      <c r="E142" s="19">
        <v>15085</v>
      </c>
      <c r="F142" s="19">
        <f t="shared" si="5"/>
        <v>17364</v>
      </c>
      <c r="G142" s="85">
        <f t="shared" si="6"/>
        <v>17364</v>
      </c>
      <c r="H142" s="86" t="e">
        <f>غذاها!F729</f>
        <v>#DIV/0!</v>
      </c>
    </row>
    <row r="143" spans="2:8" ht="27.75" customHeight="1" x14ac:dyDescent="0.45">
      <c r="B143" s="16" t="s">
        <v>425</v>
      </c>
      <c r="C143" s="17" t="s">
        <v>578</v>
      </c>
      <c r="D143" s="19">
        <v>0</v>
      </c>
      <c r="E143" s="19">
        <v>6848</v>
      </c>
      <c r="F143" s="19">
        <f t="shared" si="5"/>
        <v>6848</v>
      </c>
      <c r="G143" s="85">
        <f t="shared" si="6"/>
        <v>6848</v>
      </c>
      <c r="H143" s="86" t="e">
        <f>غذاها!F498</f>
        <v>#DIV/0!</v>
      </c>
    </row>
    <row r="144" spans="2:8" ht="27.75" customHeight="1" x14ac:dyDescent="0.45">
      <c r="B144" s="16" t="s">
        <v>431</v>
      </c>
      <c r="C144" s="17" t="s">
        <v>581</v>
      </c>
      <c r="D144" s="19">
        <v>47</v>
      </c>
      <c r="E144" s="19">
        <v>2261</v>
      </c>
      <c r="F144" s="19">
        <f t="shared" si="5"/>
        <v>2308</v>
      </c>
      <c r="G144" s="85">
        <f t="shared" si="6"/>
        <v>2308</v>
      </c>
      <c r="H144" s="86" t="e">
        <f>غذاها!F920</f>
        <v>#DIV/0!</v>
      </c>
    </row>
    <row r="145" spans="2:8" ht="27.75" customHeight="1" x14ac:dyDescent="0.45">
      <c r="B145" s="16" t="s">
        <v>530</v>
      </c>
      <c r="C145" s="17" t="s">
        <v>578</v>
      </c>
      <c r="D145" s="19">
        <v>0</v>
      </c>
      <c r="E145" s="19">
        <v>1482</v>
      </c>
      <c r="F145" s="19">
        <f t="shared" si="5"/>
        <v>1482</v>
      </c>
      <c r="G145" s="85">
        <f t="shared" si="6"/>
        <v>1482</v>
      </c>
      <c r="H145" s="86" t="e">
        <f>غذاها!F287</f>
        <v>#DIV/0!</v>
      </c>
    </row>
    <row r="146" spans="2:8" ht="27.75" customHeight="1" x14ac:dyDescent="0.45">
      <c r="B146" s="16" t="s">
        <v>509</v>
      </c>
      <c r="C146" s="17" t="s">
        <v>579</v>
      </c>
      <c r="D146" s="19">
        <v>1967</v>
      </c>
      <c r="E146" s="19">
        <v>5745</v>
      </c>
      <c r="F146" s="19">
        <f t="shared" si="5"/>
        <v>7712</v>
      </c>
      <c r="G146" s="85">
        <f t="shared" si="6"/>
        <v>7712</v>
      </c>
      <c r="H146" s="86" t="e">
        <f>غذاها!F739</f>
        <v>#DIV/0!</v>
      </c>
    </row>
    <row r="147" spans="2:8" ht="27.75" customHeight="1" x14ac:dyDescent="0.45">
      <c r="B147" s="16" t="s">
        <v>729</v>
      </c>
      <c r="C147" s="17" t="s">
        <v>709</v>
      </c>
      <c r="D147" s="19">
        <v>0</v>
      </c>
      <c r="E147" s="19">
        <v>0</v>
      </c>
      <c r="F147" s="19">
        <f t="shared" si="5"/>
        <v>0</v>
      </c>
      <c r="G147" s="85">
        <v>500</v>
      </c>
      <c r="H147" s="86" t="e">
        <f>غذاها!F1228</f>
        <v>#DIV/0!</v>
      </c>
    </row>
    <row r="148" spans="2:8" ht="27.75" customHeight="1" x14ac:dyDescent="0.45">
      <c r="B148" s="16" t="s">
        <v>443</v>
      </c>
      <c r="C148" s="17" t="s">
        <v>582</v>
      </c>
      <c r="D148" s="19">
        <v>0</v>
      </c>
      <c r="E148" s="19">
        <v>0</v>
      </c>
      <c r="F148" s="19">
        <v>10000</v>
      </c>
      <c r="G148" s="85">
        <v>10000</v>
      </c>
      <c r="H148" s="86">
        <f>AVERAGE(قیمتها!R3:R148,قیمتها!R132,قیمتها!R142)</f>
        <v>0</v>
      </c>
    </row>
    <row r="149" spans="2:8" ht="27.75" customHeight="1" x14ac:dyDescent="0.45">
      <c r="B149" s="16" t="s">
        <v>450</v>
      </c>
      <c r="C149" s="17" t="s">
        <v>582</v>
      </c>
      <c r="D149" s="19">
        <v>2400</v>
      </c>
      <c r="E149" s="19">
        <v>34754</v>
      </c>
      <c r="F149" s="19">
        <f t="shared" si="5"/>
        <v>37154</v>
      </c>
      <c r="G149" s="85">
        <f t="shared" si="6"/>
        <v>37154</v>
      </c>
      <c r="H149" s="86">
        <f>قیمتها!R131</f>
        <v>0</v>
      </c>
    </row>
    <row r="150" spans="2:8" ht="27.75" customHeight="1" x14ac:dyDescent="0.45">
      <c r="B150" s="16" t="s">
        <v>469</v>
      </c>
      <c r="C150" s="17" t="s">
        <v>579</v>
      </c>
      <c r="D150" s="19">
        <v>602</v>
      </c>
      <c r="E150" s="19">
        <v>2038</v>
      </c>
      <c r="F150" s="19">
        <f t="shared" si="5"/>
        <v>2640</v>
      </c>
      <c r="G150" s="85">
        <f t="shared" si="6"/>
        <v>2640</v>
      </c>
      <c r="H150" s="86" t="e">
        <f>غذاها!F117</f>
        <v>#DIV/0!</v>
      </c>
    </row>
    <row r="151" spans="2:8" ht="27.75" customHeight="1" x14ac:dyDescent="0.45">
      <c r="B151" s="16" t="s">
        <v>130</v>
      </c>
      <c r="C151" s="17" t="s">
        <v>579</v>
      </c>
      <c r="D151" s="19">
        <v>0</v>
      </c>
      <c r="E151" s="19">
        <v>0</v>
      </c>
      <c r="F151" s="19">
        <f t="shared" si="5"/>
        <v>0</v>
      </c>
      <c r="G151" s="85">
        <v>100</v>
      </c>
      <c r="H151" s="86" t="e">
        <f>غذاها!F629</f>
        <v>#DIV/0!</v>
      </c>
    </row>
    <row r="152" spans="2:8" ht="27.75" customHeight="1" x14ac:dyDescent="0.45">
      <c r="B152" s="16" t="s">
        <v>128</v>
      </c>
      <c r="C152" s="17" t="s">
        <v>579</v>
      </c>
      <c r="D152" s="19">
        <v>0</v>
      </c>
      <c r="E152" s="19">
        <v>0</v>
      </c>
      <c r="F152" s="19">
        <f t="shared" si="5"/>
        <v>0</v>
      </c>
      <c r="G152" s="85">
        <v>100</v>
      </c>
      <c r="H152" s="86" t="e">
        <f>غذاها!F744</f>
        <v>#DIV/0!</v>
      </c>
    </row>
    <row r="153" spans="2:8" ht="27.75" customHeight="1" x14ac:dyDescent="0.45">
      <c r="B153" s="16" t="s">
        <v>661</v>
      </c>
      <c r="C153" s="17" t="s">
        <v>579</v>
      </c>
      <c r="D153" s="19">
        <v>0</v>
      </c>
      <c r="E153" s="19">
        <v>0</v>
      </c>
      <c r="F153" s="19">
        <f t="shared" si="5"/>
        <v>0</v>
      </c>
      <c r="G153" s="85">
        <v>100</v>
      </c>
      <c r="H153" s="86" t="e">
        <f>غذاها!F696</f>
        <v>#DIV/0!</v>
      </c>
    </row>
    <row r="154" spans="2:8" ht="27.75" customHeight="1" x14ac:dyDescent="0.45">
      <c r="B154" s="16" t="s">
        <v>103</v>
      </c>
      <c r="C154" s="17" t="s">
        <v>580</v>
      </c>
      <c r="D154" s="19">
        <v>44396</v>
      </c>
      <c r="E154" s="19">
        <v>265803</v>
      </c>
      <c r="F154" s="19">
        <f t="shared" si="5"/>
        <v>310199</v>
      </c>
      <c r="G154" s="85">
        <f t="shared" si="6"/>
        <v>310199</v>
      </c>
      <c r="H154" s="86">
        <f>قیمتها!R136</f>
        <v>0</v>
      </c>
    </row>
    <row r="155" spans="2:8" ht="27.75" customHeight="1" x14ac:dyDescent="0.45">
      <c r="B155" s="16" t="s">
        <v>494</v>
      </c>
      <c r="C155" s="17" t="s">
        <v>578</v>
      </c>
      <c r="D155" s="19">
        <v>0</v>
      </c>
      <c r="E155" s="19">
        <v>442</v>
      </c>
      <c r="F155" s="19">
        <f t="shared" si="5"/>
        <v>442</v>
      </c>
      <c r="G155" s="85">
        <f t="shared" si="6"/>
        <v>442</v>
      </c>
      <c r="H155" s="86" t="e">
        <f>غذاها!F143</f>
        <v>#DIV/0!</v>
      </c>
    </row>
    <row r="156" spans="2:8" ht="27.75" customHeight="1" x14ac:dyDescent="0.45">
      <c r="B156" s="16" t="s">
        <v>468</v>
      </c>
      <c r="C156" s="17" t="s">
        <v>578</v>
      </c>
      <c r="D156" s="19">
        <v>1410</v>
      </c>
      <c r="E156" s="19">
        <v>12263</v>
      </c>
      <c r="F156" s="19">
        <f t="shared" si="5"/>
        <v>13673</v>
      </c>
      <c r="G156" s="85">
        <f t="shared" si="6"/>
        <v>13673</v>
      </c>
      <c r="H156" s="86" t="e">
        <f>غذاها!F107</f>
        <v>#DIV/0!</v>
      </c>
    </row>
    <row r="157" spans="2:8" ht="27.75" customHeight="1" x14ac:dyDescent="0.45">
      <c r="B157" s="16" t="s">
        <v>453</v>
      </c>
      <c r="C157" s="17" t="s">
        <v>582</v>
      </c>
      <c r="D157" s="19">
        <v>0</v>
      </c>
      <c r="E157" s="19">
        <v>0</v>
      </c>
      <c r="F157" s="19">
        <v>600</v>
      </c>
      <c r="G157" s="85">
        <v>600</v>
      </c>
      <c r="H157" s="86" t="e">
        <f>AVERAGE(قیمتها!L107,قیمتها!L109)</f>
        <v>#DIV/0!</v>
      </c>
    </row>
    <row r="158" spans="2:8" ht="27.75" customHeight="1" x14ac:dyDescent="0.45">
      <c r="B158" s="16" t="s">
        <v>438</v>
      </c>
      <c r="C158" s="17" t="s">
        <v>581</v>
      </c>
      <c r="D158" s="19">
        <v>290</v>
      </c>
      <c r="E158" s="19">
        <v>5435</v>
      </c>
      <c r="F158" s="19">
        <f t="shared" si="5"/>
        <v>5725</v>
      </c>
      <c r="G158" s="85">
        <f t="shared" si="6"/>
        <v>5725</v>
      </c>
      <c r="H158" s="86" t="e">
        <f>غذاها!F861</f>
        <v>#DIV/0!</v>
      </c>
    </row>
    <row r="159" spans="2:8" ht="27.75" customHeight="1" x14ac:dyDescent="0.45">
      <c r="B159" s="16" t="s">
        <v>610</v>
      </c>
      <c r="C159" s="17" t="s">
        <v>579</v>
      </c>
      <c r="D159" s="19">
        <v>0</v>
      </c>
      <c r="E159" s="19">
        <v>0</v>
      </c>
      <c r="F159" s="19">
        <v>5000</v>
      </c>
      <c r="G159" s="85">
        <v>5000</v>
      </c>
      <c r="H159" s="86" t="e">
        <f>غذاها!F356</f>
        <v>#DIV/0!</v>
      </c>
    </row>
    <row r="160" spans="2:8" ht="27.75" customHeight="1" x14ac:dyDescent="0.45">
      <c r="B160" s="16" t="s">
        <v>611</v>
      </c>
      <c r="C160" s="17" t="s">
        <v>579</v>
      </c>
      <c r="D160" s="19">
        <v>0</v>
      </c>
      <c r="E160" s="19">
        <v>0</v>
      </c>
      <c r="F160" s="19">
        <v>5000</v>
      </c>
      <c r="G160" s="85">
        <v>5000</v>
      </c>
      <c r="H160" s="86">
        <f>غذاها!F324</f>
        <v>0</v>
      </c>
    </row>
    <row r="161" spans="5:8" ht="27.75" customHeight="1" x14ac:dyDescent="0.45">
      <c r="E161" s="20"/>
      <c r="F161" s="20"/>
      <c r="H161" s="22"/>
    </row>
    <row r="162" spans="5:8" ht="27.75" customHeight="1" x14ac:dyDescent="0.45">
      <c r="H162" s="22"/>
    </row>
    <row r="163" spans="5:8" ht="27.75" customHeight="1" x14ac:dyDescent="0.45">
      <c r="H163" s="22"/>
    </row>
  </sheetData>
  <sheetProtection password="9CE1" sheet="1" objects="1" scenarios="1" selectLockedCells="1"/>
  <sortState ref="B4:E157">
    <sortCondition ref="B4"/>
  </sortState>
  <pageMargins left="0.7" right="0.7" top="0.75" bottom="0.75" header="0.3" footer="0.3"/>
  <pageSetup paperSize="9" scale="68" orientation="portrait" r:id="rId1"/>
  <rowBreaks count="2" manualBreakCount="2">
    <brk id="45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قیمتها</vt:lpstr>
      <vt:lpstr>غذاها</vt:lpstr>
      <vt:lpstr>مجلسی</vt:lpstr>
      <vt:lpstr>محاسبات شرکت</vt:lpstr>
      <vt:lpstr>قیمتها!Print_Area</vt:lpstr>
    </vt:vector>
  </TitlesOfParts>
  <Company>MRT www.Win2Farsi.com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Ramezanpour</cp:lastModifiedBy>
  <cp:lastPrinted>2017-11-11T05:04:50Z</cp:lastPrinted>
  <dcterms:created xsi:type="dcterms:W3CDTF">2013-12-14T03:48:09Z</dcterms:created>
  <dcterms:modified xsi:type="dcterms:W3CDTF">2018-08-11T19:14:31Z</dcterms:modified>
</cp:coreProperties>
</file>